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2017\Chiffres Clefs\Métropole\"/>
    </mc:Choice>
  </mc:AlternateContent>
  <bookViews>
    <workbookView xWindow="0" yWindow="0" windowWidth="21600" windowHeight="9735"/>
  </bookViews>
  <sheets>
    <sheet name="Sommaire" sheetId="12" r:id="rId1"/>
    <sheet name="Fam0" sheetId="11" r:id="rId2"/>
    <sheet name="Fam1" sheetId="1" r:id="rId3"/>
    <sheet name="Fam2" sheetId="2" r:id="rId4"/>
    <sheet name="Fam3" sheetId="5" r:id="rId5"/>
    <sheet name="Fam4" sheetId="3" r:id="rId6"/>
    <sheet name="Fam5" sheetId="6" r:id="rId7"/>
    <sheet name="Fam6" sheetId="7" r:id="rId8"/>
    <sheet name="Fam7" sheetId="8" r:id="rId9"/>
    <sheet name="Fam8" sheetId="9" r:id="rId10"/>
    <sheet name="Fam9" sheetId="10" r:id="rId11"/>
  </sheets>
  <definedNames>
    <definedName name="_xlnm.Print_Area" localSheetId="1">Fam0!$A$1:$G$12</definedName>
    <definedName name="_xlnm.Print_Area" localSheetId="2">'Fam1'!$A$1:$H$56</definedName>
    <definedName name="_xlnm.Print_Area" localSheetId="3">'Fam2'!$A$1:$H$33</definedName>
    <definedName name="_xlnm.Print_Area" localSheetId="4">'Fam3'!$A$1:$H$59</definedName>
    <definedName name="_xlnm.Print_Area" localSheetId="5">'Fam4'!$A$1:$H$44</definedName>
    <definedName name="_xlnm.Print_Area" localSheetId="6">'Fam5'!$A$1:$H$46</definedName>
    <definedName name="_xlnm.Print_Area" localSheetId="7">'Fam6'!$A$1:$I$46</definedName>
    <definedName name="_xlnm.Print_Area" localSheetId="8">'Fam7'!$A$1:$I$34</definedName>
    <definedName name="_xlnm.Print_Area" localSheetId="9">'Fam8'!$A$1:$I$61</definedName>
    <definedName name="_xlnm.Print_Area" localSheetId="10">'Fam9'!$A$1:$I$46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1" l="1"/>
  <c r="G32" i="8" l="1"/>
  <c r="F32" i="8"/>
  <c r="H32" i="8"/>
  <c r="H29" i="8"/>
  <c r="H30" i="8"/>
  <c r="H31" i="8"/>
  <c r="H28" i="8"/>
  <c r="C28" i="8"/>
  <c r="C32" i="8" s="1"/>
  <c r="D28" i="8"/>
  <c r="E28" i="8"/>
  <c r="F28" i="8"/>
  <c r="G28" i="8"/>
  <c r="C29" i="8"/>
  <c r="D29" i="8"/>
  <c r="E29" i="8"/>
  <c r="E32" i="8" s="1"/>
  <c r="F29" i="8"/>
  <c r="G29" i="8"/>
  <c r="C30" i="8"/>
  <c r="D30" i="8"/>
  <c r="E30" i="8"/>
  <c r="F30" i="8"/>
  <c r="G30" i="8"/>
  <c r="C31" i="8"/>
  <c r="D31" i="8"/>
  <c r="D32" i="8" s="1"/>
  <c r="E31" i="8"/>
  <c r="F31" i="8"/>
  <c r="G31" i="8"/>
  <c r="B29" i="8"/>
  <c r="B30" i="8"/>
  <c r="B31" i="8"/>
  <c r="B28" i="8"/>
  <c r="G8" i="8"/>
  <c r="F8" i="8"/>
  <c r="E8" i="8"/>
  <c r="D8" i="8"/>
  <c r="C8" i="8"/>
  <c r="B8" i="8"/>
  <c r="H7" i="8"/>
  <c r="H6" i="8"/>
  <c r="H5" i="8"/>
  <c r="H4" i="8"/>
  <c r="H8" i="8" s="1"/>
  <c r="A23" i="8"/>
  <c r="G20" i="8"/>
  <c r="H17" i="8"/>
  <c r="H18" i="8"/>
  <c r="H19" i="8"/>
  <c r="H16" i="8"/>
  <c r="F20" i="8"/>
  <c r="E20" i="8"/>
  <c r="D20" i="8"/>
  <c r="C20" i="8"/>
  <c r="B20" i="8"/>
  <c r="F27" i="2"/>
  <c r="C26" i="2"/>
  <c r="C30" i="2" s="1"/>
  <c r="D26" i="2"/>
  <c r="D30" i="2" s="1"/>
  <c r="E26" i="2"/>
  <c r="F26" i="2"/>
  <c r="C27" i="2"/>
  <c r="D27" i="2"/>
  <c r="E27" i="2"/>
  <c r="C28" i="2"/>
  <c r="D28" i="2"/>
  <c r="E28" i="2"/>
  <c r="F28" i="2"/>
  <c r="C29" i="2"/>
  <c r="D29" i="2"/>
  <c r="E29" i="2"/>
  <c r="E30" i="2" s="1"/>
  <c r="F29" i="2"/>
  <c r="B27" i="2"/>
  <c r="B28" i="2"/>
  <c r="B29" i="2"/>
  <c r="B26" i="2"/>
  <c r="G29" i="2"/>
  <c r="G28" i="2"/>
  <c r="G27" i="2"/>
  <c r="G26" i="2"/>
  <c r="G15" i="2"/>
  <c r="F30" i="2"/>
  <c r="F19" i="2"/>
  <c r="E19" i="2"/>
  <c r="D19" i="2"/>
  <c r="C19" i="2"/>
  <c r="B19" i="2"/>
  <c r="G18" i="2"/>
  <c r="G17" i="2"/>
  <c r="G16" i="2"/>
  <c r="B8" i="2"/>
  <c r="C8" i="2"/>
  <c r="D8" i="2"/>
  <c r="E8" i="2"/>
  <c r="F8" i="2"/>
  <c r="G5" i="2"/>
  <c r="G6" i="2"/>
  <c r="G4" i="2"/>
  <c r="B32" i="8" l="1"/>
  <c r="H20" i="8"/>
  <c r="B30" i="2"/>
  <c r="G30" i="2"/>
  <c r="G19" i="2"/>
  <c r="A20" i="9"/>
  <c r="A41" i="9"/>
  <c r="A15" i="6"/>
  <c r="B28" i="10" l="1"/>
  <c r="C28" i="10"/>
  <c r="D28" i="10"/>
  <c r="E28" i="10"/>
  <c r="F28" i="10"/>
  <c r="G28" i="10"/>
  <c r="B41" i="1"/>
  <c r="A31" i="10" l="1"/>
  <c r="A15" i="10"/>
  <c r="A11" i="8"/>
  <c r="A31" i="7"/>
  <c r="A15" i="7"/>
  <c r="A31" i="6"/>
  <c r="H28" i="10" l="1"/>
  <c r="H27" i="10"/>
  <c r="H26" i="10"/>
  <c r="H25" i="10"/>
  <c r="H24" i="10"/>
  <c r="H23" i="10"/>
  <c r="H22" i="10"/>
  <c r="H21" i="10"/>
  <c r="H20" i="10"/>
  <c r="H5" i="10"/>
  <c r="H6" i="10"/>
  <c r="H7" i="10"/>
  <c r="H8" i="10"/>
  <c r="H9" i="10"/>
  <c r="H10" i="10"/>
  <c r="H11" i="10"/>
  <c r="H4" i="10"/>
  <c r="C12" i="10"/>
  <c r="D12" i="10"/>
  <c r="E12" i="10"/>
  <c r="F12" i="10"/>
  <c r="G12" i="10"/>
  <c r="B12" i="10"/>
  <c r="G38" i="9"/>
  <c r="F38" i="9"/>
  <c r="E38" i="9"/>
  <c r="D38" i="9"/>
  <c r="C38" i="9"/>
  <c r="B38" i="9"/>
  <c r="H37" i="9"/>
  <c r="H36" i="9"/>
  <c r="H35" i="9"/>
  <c r="H34" i="9"/>
  <c r="H33" i="9"/>
  <c r="H32" i="9"/>
  <c r="H31" i="9"/>
  <c r="H30" i="9"/>
  <c r="H29" i="9"/>
  <c r="H28" i="9"/>
  <c r="H27" i="9"/>
  <c r="H26" i="9"/>
  <c r="H25" i="9"/>
  <c r="C17" i="9"/>
  <c r="D17" i="9"/>
  <c r="E17" i="9"/>
  <c r="F17" i="9"/>
  <c r="G17" i="9"/>
  <c r="B17" i="9"/>
  <c r="H5" i="9"/>
  <c r="H6" i="9"/>
  <c r="H7" i="9"/>
  <c r="H8" i="9"/>
  <c r="H9" i="9"/>
  <c r="H10" i="9"/>
  <c r="H11" i="9"/>
  <c r="H12" i="9"/>
  <c r="H13" i="9"/>
  <c r="H14" i="9"/>
  <c r="H15" i="9"/>
  <c r="H16" i="9"/>
  <c r="H4" i="9"/>
  <c r="G28" i="7"/>
  <c r="F28" i="7"/>
  <c r="E28" i="7"/>
  <c r="D28" i="7"/>
  <c r="C28" i="7"/>
  <c r="B28" i="7"/>
  <c r="H27" i="7"/>
  <c r="H26" i="7"/>
  <c r="H25" i="7"/>
  <c r="H24" i="7"/>
  <c r="H23" i="7"/>
  <c r="H22" i="7"/>
  <c r="H21" i="7"/>
  <c r="H20" i="7"/>
  <c r="C12" i="7"/>
  <c r="D12" i="7"/>
  <c r="E12" i="7"/>
  <c r="F12" i="7"/>
  <c r="G12" i="7"/>
  <c r="B12" i="7"/>
  <c r="H5" i="7"/>
  <c r="H6" i="7"/>
  <c r="H7" i="7"/>
  <c r="H8" i="7"/>
  <c r="H9" i="7"/>
  <c r="H10" i="7"/>
  <c r="H11" i="7"/>
  <c r="H4" i="7"/>
  <c r="F28" i="6"/>
  <c r="E28" i="6"/>
  <c r="D28" i="6"/>
  <c r="C28" i="6"/>
  <c r="B28" i="6"/>
  <c r="G27" i="6"/>
  <c r="G26" i="6"/>
  <c r="G25" i="6"/>
  <c r="G24" i="6"/>
  <c r="G23" i="6"/>
  <c r="G22" i="6"/>
  <c r="G21" i="6"/>
  <c r="G20" i="6"/>
  <c r="G5" i="6"/>
  <c r="G6" i="6"/>
  <c r="G7" i="6"/>
  <c r="G8" i="6"/>
  <c r="G9" i="6"/>
  <c r="G10" i="6"/>
  <c r="G11" i="6"/>
  <c r="G4" i="6"/>
  <c r="C12" i="6"/>
  <c r="D12" i="6"/>
  <c r="E12" i="6"/>
  <c r="F12" i="6"/>
  <c r="B12" i="6"/>
  <c r="F27" i="3"/>
  <c r="E27" i="3"/>
  <c r="D27" i="3"/>
  <c r="C27" i="3"/>
  <c r="B27" i="3"/>
  <c r="G26" i="3"/>
  <c r="G25" i="3"/>
  <c r="G24" i="3"/>
  <c r="G23" i="3"/>
  <c r="G22" i="3"/>
  <c r="G21" i="3"/>
  <c r="G20" i="3"/>
  <c r="G19" i="3"/>
  <c r="G5" i="3"/>
  <c r="G6" i="3"/>
  <c r="G7" i="3"/>
  <c r="G8" i="3"/>
  <c r="G9" i="3"/>
  <c r="G10" i="3"/>
  <c r="G11" i="3"/>
  <c r="G4" i="3"/>
  <c r="C12" i="3"/>
  <c r="D12" i="3"/>
  <c r="E12" i="3"/>
  <c r="F12" i="3"/>
  <c r="B12" i="3"/>
  <c r="F37" i="5"/>
  <c r="E37" i="5"/>
  <c r="D37" i="5"/>
  <c r="C37" i="5"/>
  <c r="B37" i="5"/>
  <c r="G36" i="5"/>
  <c r="G35" i="5"/>
  <c r="G34" i="5"/>
  <c r="G33" i="5"/>
  <c r="G32" i="5"/>
  <c r="G31" i="5"/>
  <c r="G30" i="5"/>
  <c r="G29" i="5"/>
  <c r="G28" i="5"/>
  <c r="G27" i="5"/>
  <c r="G26" i="5"/>
  <c r="G25" i="5"/>
  <c r="G24" i="5"/>
  <c r="C17" i="5"/>
  <c r="D17" i="5"/>
  <c r="E17" i="5"/>
  <c r="F17" i="5"/>
  <c r="B17" i="5"/>
  <c r="G5" i="5"/>
  <c r="G6" i="5"/>
  <c r="G7" i="5"/>
  <c r="G8" i="5"/>
  <c r="G9" i="5"/>
  <c r="G10" i="5"/>
  <c r="G11" i="5"/>
  <c r="G12" i="5"/>
  <c r="G13" i="5"/>
  <c r="G14" i="5"/>
  <c r="G15" i="5"/>
  <c r="G16" i="5"/>
  <c r="G4" i="5"/>
  <c r="G7" i="2"/>
  <c r="G8" i="2" s="1"/>
  <c r="F35" i="1"/>
  <c r="E35" i="1"/>
  <c r="D35" i="1"/>
  <c r="C35" i="1"/>
  <c r="B35" i="1"/>
  <c r="G34" i="1"/>
  <c r="G33" i="1"/>
  <c r="G32" i="1"/>
  <c r="G31" i="1"/>
  <c r="G30" i="1"/>
  <c r="G29" i="1"/>
  <c r="G28" i="1"/>
  <c r="G27" i="1"/>
  <c r="G26" i="1"/>
  <c r="G25" i="1"/>
  <c r="G24" i="1"/>
  <c r="G23" i="1"/>
  <c r="C16" i="1"/>
  <c r="D16" i="1"/>
  <c r="E16" i="1"/>
  <c r="F16" i="1"/>
  <c r="B16" i="1"/>
  <c r="G5" i="1"/>
  <c r="G6" i="1"/>
  <c r="G7" i="1"/>
  <c r="G8" i="1"/>
  <c r="G9" i="1"/>
  <c r="G10" i="1"/>
  <c r="G11" i="1"/>
  <c r="G12" i="1"/>
  <c r="G13" i="1"/>
  <c r="G14" i="1"/>
  <c r="G15" i="1"/>
  <c r="G4" i="1"/>
  <c r="H12" i="10" l="1"/>
  <c r="H44" i="10" s="1"/>
  <c r="H17" i="9"/>
  <c r="G12" i="3"/>
  <c r="H38" i="9"/>
  <c r="H12" i="7"/>
  <c r="H28" i="7"/>
  <c r="G28" i="6"/>
  <c r="G37" i="5"/>
  <c r="G17" i="5"/>
  <c r="G27" i="3"/>
  <c r="G35" i="1"/>
  <c r="G16" i="1"/>
  <c r="G12" i="6"/>
  <c r="G44" i="10"/>
  <c r="F44" i="10"/>
  <c r="E44" i="10"/>
  <c r="D44" i="10"/>
  <c r="C44" i="10"/>
  <c r="B44" i="10"/>
  <c r="H43" i="10"/>
  <c r="G43" i="10"/>
  <c r="F43" i="10"/>
  <c r="E43" i="10"/>
  <c r="D43" i="10"/>
  <c r="C43" i="10"/>
  <c r="B43" i="10"/>
  <c r="H42" i="10"/>
  <c r="G42" i="10"/>
  <c r="F42" i="10"/>
  <c r="E42" i="10"/>
  <c r="D42" i="10"/>
  <c r="C42" i="10"/>
  <c r="B42" i="10"/>
  <c r="H41" i="10"/>
  <c r="G41" i="10"/>
  <c r="F41" i="10"/>
  <c r="E41" i="10"/>
  <c r="D41" i="10"/>
  <c r="C41" i="10"/>
  <c r="B41" i="10"/>
  <c r="H40" i="10"/>
  <c r="G40" i="10"/>
  <c r="F40" i="10"/>
  <c r="E40" i="10"/>
  <c r="D40" i="10"/>
  <c r="C40" i="10"/>
  <c r="B40" i="10"/>
  <c r="H39" i="10"/>
  <c r="G39" i="10"/>
  <c r="F39" i="10"/>
  <c r="E39" i="10"/>
  <c r="D39" i="10"/>
  <c r="C39" i="10"/>
  <c r="B39" i="10"/>
  <c r="H38" i="10"/>
  <c r="G38" i="10"/>
  <c r="F38" i="10"/>
  <c r="E38" i="10"/>
  <c r="D38" i="10"/>
  <c r="C38" i="10"/>
  <c r="B38" i="10"/>
  <c r="H37" i="10"/>
  <c r="G37" i="10"/>
  <c r="F37" i="10"/>
  <c r="E37" i="10"/>
  <c r="D37" i="10"/>
  <c r="C37" i="10"/>
  <c r="B37" i="10"/>
  <c r="H36" i="10"/>
  <c r="G36" i="10"/>
  <c r="F36" i="10"/>
  <c r="E36" i="10"/>
  <c r="D36" i="10"/>
  <c r="C36" i="10"/>
  <c r="B36" i="10"/>
  <c r="B49" i="9"/>
  <c r="C49" i="9"/>
  <c r="D49" i="9"/>
  <c r="E49" i="9"/>
  <c r="F49" i="9"/>
  <c r="G49" i="9"/>
  <c r="H49" i="9"/>
  <c r="B50" i="9"/>
  <c r="C50" i="9"/>
  <c r="D50" i="9"/>
  <c r="E50" i="9"/>
  <c r="F50" i="9"/>
  <c r="G50" i="9"/>
  <c r="H50" i="9"/>
  <c r="B51" i="9"/>
  <c r="C51" i="9"/>
  <c r="D51" i="9"/>
  <c r="E51" i="9"/>
  <c r="F51" i="9"/>
  <c r="G51" i="9"/>
  <c r="H51" i="9"/>
  <c r="B52" i="9"/>
  <c r="C52" i="9"/>
  <c r="D52" i="9"/>
  <c r="E52" i="9"/>
  <c r="F52" i="9"/>
  <c r="G52" i="9"/>
  <c r="H52" i="9"/>
  <c r="B53" i="9"/>
  <c r="C53" i="9"/>
  <c r="D53" i="9"/>
  <c r="E53" i="9"/>
  <c r="F53" i="9"/>
  <c r="G53" i="9"/>
  <c r="H53" i="9"/>
  <c r="B54" i="9"/>
  <c r="C54" i="9"/>
  <c r="D54" i="9"/>
  <c r="E54" i="9"/>
  <c r="F54" i="9"/>
  <c r="G54" i="9"/>
  <c r="H54" i="9"/>
  <c r="G59" i="9"/>
  <c r="F59" i="9"/>
  <c r="E59" i="9"/>
  <c r="D59" i="9"/>
  <c r="C59" i="9"/>
  <c r="B59" i="9"/>
  <c r="H58" i="9"/>
  <c r="G58" i="9"/>
  <c r="F58" i="9"/>
  <c r="E58" i="9"/>
  <c r="D58" i="9"/>
  <c r="C58" i="9"/>
  <c r="B58" i="9"/>
  <c r="H57" i="9"/>
  <c r="G57" i="9"/>
  <c r="F57" i="9"/>
  <c r="E57" i="9"/>
  <c r="D57" i="9"/>
  <c r="C57" i="9"/>
  <c r="B57" i="9"/>
  <c r="H56" i="9"/>
  <c r="G56" i="9"/>
  <c r="F56" i="9"/>
  <c r="E56" i="9"/>
  <c r="D56" i="9"/>
  <c r="C56" i="9"/>
  <c r="B56" i="9"/>
  <c r="H55" i="9"/>
  <c r="G55" i="9"/>
  <c r="F55" i="9"/>
  <c r="E55" i="9"/>
  <c r="D55" i="9"/>
  <c r="C55" i="9"/>
  <c r="B55" i="9"/>
  <c r="H48" i="9"/>
  <c r="G48" i="9"/>
  <c r="F48" i="9"/>
  <c r="E48" i="9"/>
  <c r="D48" i="9"/>
  <c r="C48" i="9"/>
  <c r="B48" i="9"/>
  <c r="H47" i="9"/>
  <c r="G47" i="9"/>
  <c r="F47" i="9"/>
  <c r="E47" i="9"/>
  <c r="D47" i="9"/>
  <c r="C47" i="9"/>
  <c r="B47" i="9"/>
  <c r="H46" i="9"/>
  <c r="G46" i="9"/>
  <c r="F46" i="9"/>
  <c r="E46" i="9"/>
  <c r="D46" i="9"/>
  <c r="C46" i="9"/>
  <c r="B46" i="9"/>
  <c r="H59" i="9" l="1"/>
  <c r="H44" i="7"/>
  <c r="G44" i="7"/>
  <c r="F44" i="7"/>
  <c r="E44" i="7"/>
  <c r="D44" i="7"/>
  <c r="C44" i="7"/>
  <c r="B44" i="7"/>
  <c r="H43" i="7"/>
  <c r="G43" i="7"/>
  <c r="F43" i="7"/>
  <c r="E43" i="7"/>
  <c r="D43" i="7"/>
  <c r="C43" i="7"/>
  <c r="B43" i="7"/>
  <c r="H42" i="7"/>
  <c r="G42" i="7"/>
  <c r="F42" i="7"/>
  <c r="E42" i="7"/>
  <c r="D42" i="7"/>
  <c r="C42" i="7"/>
  <c r="B42" i="7"/>
  <c r="H41" i="7"/>
  <c r="G41" i="7"/>
  <c r="F41" i="7"/>
  <c r="E41" i="7"/>
  <c r="D41" i="7"/>
  <c r="C41" i="7"/>
  <c r="B41" i="7"/>
  <c r="H40" i="7"/>
  <c r="G40" i="7"/>
  <c r="F40" i="7"/>
  <c r="E40" i="7"/>
  <c r="D40" i="7"/>
  <c r="C40" i="7"/>
  <c r="B40" i="7"/>
  <c r="H39" i="7"/>
  <c r="G39" i="7"/>
  <c r="F39" i="7"/>
  <c r="E39" i="7"/>
  <c r="D39" i="7"/>
  <c r="C39" i="7"/>
  <c r="B39" i="7"/>
  <c r="H38" i="7"/>
  <c r="G38" i="7"/>
  <c r="F38" i="7"/>
  <c r="E38" i="7"/>
  <c r="D38" i="7"/>
  <c r="C38" i="7"/>
  <c r="B38" i="7"/>
  <c r="H37" i="7"/>
  <c r="G37" i="7"/>
  <c r="F37" i="7"/>
  <c r="E37" i="7"/>
  <c r="D37" i="7"/>
  <c r="C37" i="7"/>
  <c r="B37" i="7"/>
  <c r="H36" i="7"/>
  <c r="G36" i="7"/>
  <c r="F36" i="7"/>
  <c r="E36" i="7"/>
  <c r="D36" i="7"/>
  <c r="C36" i="7"/>
  <c r="B36" i="7"/>
  <c r="G44" i="6"/>
  <c r="F44" i="6"/>
  <c r="E44" i="6"/>
  <c r="D44" i="6"/>
  <c r="C44" i="6"/>
  <c r="B44" i="6"/>
  <c r="G43" i="6"/>
  <c r="F43" i="6"/>
  <c r="E43" i="6"/>
  <c r="D43" i="6"/>
  <c r="C43" i="6"/>
  <c r="B43" i="6"/>
  <c r="G42" i="6"/>
  <c r="F42" i="6"/>
  <c r="E42" i="6"/>
  <c r="D42" i="6"/>
  <c r="C42" i="6"/>
  <c r="B42" i="6"/>
  <c r="G41" i="6"/>
  <c r="F41" i="6"/>
  <c r="E41" i="6"/>
  <c r="D41" i="6"/>
  <c r="C41" i="6"/>
  <c r="B41" i="6"/>
  <c r="G40" i="6"/>
  <c r="F40" i="6"/>
  <c r="E40" i="6"/>
  <c r="D40" i="6"/>
  <c r="C40" i="6"/>
  <c r="B40" i="6"/>
  <c r="G39" i="6"/>
  <c r="F39" i="6"/>
  <c r="E39" i="6"/>
  <c r="D39" i="6"/>
  <c r="C39" i="6"/>
  <c r="B39" i="6"/>
  <c r="G38" i="6"/>
  <c r="F38" i="6"/>
  <c r="E38" i="6"/>
  <c r="D38" i="6"/>
  <c r="C38" i="6"/>
  <c r="B38" i="6"/>
  <c r="G37" i="6"/>
  <c r="F37" i="6"/>
  <c r="E37" i="6"/>
  <c r="D37" i="6"/>
  <c r="C37" i="6"/>
  <c r="B37" i="6"/>
  <c r="G36" i="6"/>
  <c r="F36" i="6"/>
  <c r="E36" i="6"/>
  <c r="D36" i="6"/>
  <c r="C36" i="6"/>
  <c r="B36" i="6"/>
  <c r="B55" i="5" l="1"/>
  <c r="C55" i="5"/>
  <c r="D55" i="5"/>
  <c r="E55" i="5"/>
  <c r="F55" i="5"/>
  <c r="G55" i="5"/>
  <c r="G57" i="5" l="1"/>
  <c r="F57" i="5"/>
  <c r="E57" i="5"/>
  <c r="D57" i="5"/>
  <c r="C57" i="5"/>
  <c r="B57" i="5"/>
  <c r="G56" i="5"/>
  <c r="F56" i="5"/>
  <c r="E56" i="5"/>
  <c r="D56" i="5"/>
  <c r="C56" i="5"/>
  <c r="B56" i="5"/>
  <c r="G54" i="5"/>
  <c r="F54" i="5"/>
  <c r="E54" i="5"/>
  <c r="D54" i="5"/>
  <c r="C54" i="5"/>
  <c r="B54" i="5"/>
  <c r="G53" i="5"/>
  <c r="F53" i="5"/>
  <c r="E53" i="5"/>
  <c r="D53" i="5"/>
  <c r="C53" i="5"/>
  <c r="B53" i="5"/>
  <c r="G52" i="5"/>
  <c r="F52" i="5"/>
  <c r="E52" i="5"/>
  <c r="D52" i="5"/>
  <c r="C52" i="5"/>
  <c r="B52" i="5"/>
  <c r="G51" i="5"/>
  <c r="F51" i="5"/>
  <c r="E51" i="5"/>
  <c r="D51" i="5"/>
  <c r="C51" i="5"/>
  <c r="B51" i="5"/>
  <c r="G50" i="5"/>
  <c r="F50" i="5"/>
  <c r="E50" i="5"/>
  <c r="D50" i="5"/>
  <c r="C50" i="5"/>
  <c r="B50" i="5"/>
  <c r="G49" i="5"/>
  <c r="F49" i="5"/>
  <c r="E49" i="5"/>
  <c r="D49" i="5"/>
  <c r="C49" i="5"/>
  <c r="B49" i="5"/>
  <c r="G48" i="5"/>
  <c r="F48" i="5"/>
  <c r="E48" i="5"/>
  <c r="D48" i="5"/>
  <c r="C48" i="5"/>
  <c r="B48" i="5"/>
  <c r="G47" i="5"/>
  <c r="F47" i="5"/>
  <c r="E47" i="5"/>
  <c r="D47" i="5"/>
  <c r="C47" i="5"/>
  <c r="B47" i="5"/>
  <c r="G46" i="5"/>
  <c r="F46" i="5"/>
  <c r="E46" i="5"/>
  <c r="D46" i="5"/>
  <c r="C46" i="5"/>
  <c r="B46" i="5"/>
  <c r="G45" i="5"/>
  <c r="F45" i="5"/>
  <c r="E45" i="5"/>
  <c r="D45" i="5"/>
  <c r="C45" i="5"/>
  <c r="B45" i="5"/>
  <c r="G44" i="5"/>
  <c r="F44" i="5"/>
  <c r="E44" i="5"/>
  <c r="D44" i="5"/>
  <c r="C44" i="5"/>
  <c r="B44" i="5"/>
  <c r="G42" i="3" l="1"/>
  <c r="F42" i="3"/>
  <c r="E42" i="3"/>
  <c r="D42" i="3"/>
  <c r="C42" i="3"/>
  <c r="B42" i="3"/>
  <c r="G41" i="3"/>
  <c r="F41" i="3"/>
  <c r="E41" i="3"/>
  <c r="D41" i="3"/>
  <c r="C41" i="3"/>
  <c r="B41" i="3"/>
  <c r="G40" i="3"/>
  <c r="F40" i="3"/>
  <c r="E40" i="3"/>
  <c r="D40" i="3"/>
  <c r="C40" i="3"/>
  <c r="B40" i="3"/>
  <c r="G39" i="3"/>
  <c r="F39" i="3"/>
  <c r="E39" i="3"/>
  <c r="D39" i="3"/>
  <c r="C39" i="3"/>
  <c r="B39" i="3"/>
  <c r="G38" i="3"/>
  <c r="F38" i="3"/>
  <c r="E38" i="3"/>
  <c r="D38" i="3"/>
  <c r="C38" i="3"/>
  <c r="B38" i="3"/>
  <c r="G37" i="3"/>
  <c r="F37" i="3"/>
  <c r="E37" i="3"/>
  <c r="D37" i="3"/>
  <c r="C37" i="3"/>
  <c r="B37" i="3"/>
  <c r="G36" i="3"/>
  <c r="F36" i="3"/>
  <c r="E36" i="3"/>
  <c r="D36" i="3"/>
  <c r="C36" i="3"/>
  <c r="B36" i="3"/>
  <c r="G35" i="3"/>
  <c r="F35" i="3"/>
  <c r="E35" i="3"/>
  <c r="D35" i="3"/>
  <c r="C35" i="3"/>
  <c r="B35" i="3"/>
  <c r="G34" i="3"/>
  <c r="F34" i="3"/>
  <c r="E34" i="3"/>
  <c r="D34" i="3"/>
  <c r="C34" i="3"/>
  <c r="B34" i="3"/>
  <c r="C41" i="1" l="1"/>
  <c r="D41" i="1"/>
  <c r="E41" i="1"/>
  <c r="F41" i="1"/>
  <c r="G41" i="1"/>
  <c r="C42" i="1"/>
  <c r="D42" i="1"/>
  <c r="E42" i="1"/>
  <c r="F42" i="1"/>
  <c r="G42" i="1"/>
  <c r="C43" i="1"/>
  <c r="D43" i="1"/>
  <c r="E43" i="1"/>
  <c r="F43" i="1"/>
  <c r="G43" i="1"/>
  <c r="C44" i="1"/>
  <c r="D44" i="1"/>
  <c r="E44" i="1"/>
  <c r="F44" i="1"/>
  <c r="G44" i="1"/>
  <c r="C45" i="1"/>
  <c r="D45" i="1"/>
  <c r="E45" i="1"/>
  <c r="F45" i="1"/>
  <c r="G45" i="1"/>
  <c r="C46" i="1"/>
  <c r="D46" i="1"/>
  <c r="E46" i="1"/>
  <c r="F46" i="1"/>
  <c r="G46" i="1"/>
  <c r="C47" i="1"/>
  <c r="D47" i="1"/>
  <c r="E47" i="1"/>
  <c r="F47" i="1"/>
  <c r="G47" i="1"/>
  <c r="C48" i="1"/>
  <c r="D48" i="1"/>
  <c r="E48" i="1"/>
  <c r="F48" i="1"/>
  <c r="G48" i="1"/>
  <c r="C49" i="1"/>
  <c r="D49" i="1"/>
  <c r="E49" i="1"/>
  <c r="F49" i="1"/>
  <c r="G49" i="1"/>
  <c r="C50" i="1"/>
  <c r="D50" i="1"/>
  <c r="E50" i="1"/>
  <c r="F50" i="1"/>
  <c r="G50" i="1"/>
  <c r="C51" i="1"/>
  <c r="D51" i="1"/>
  <c r="E51" i="1"/>
  <c r="F51" i="1"/>
  <c r="G51" i="1"/>
  <c r="C52" i="1"/>
  <c r="D52" i="1"/>
  <c r="E52" i="1"/>
  <c r="F52" i="1"/>
  <c r="G52" i="1"/>
  <c r="C53" i="1"/>
  <c r="D53" i="1"/>
  <c r="E53" i="1"/>
  <c r="F53" i="1"/>
  <c r="G53" i="1"/>
  <c r="B42" i="1"/>
  <c r="B43" i="1"/>
  <c r="B44" i="1"/>
  <c r="B45" i="1"/>
  <c r="B46" i="1"/>
  <c r="B47" i="1"/>
  <c r="B48" i="1"/>
  <c r="B49" i="1"/>
  <c r="B50" i="1"/>
  <c r="B51" i="1"/>
  <c r="B52" i="1"/>
  <c r="B53" i="1"/>
</calcChain>
</file>

<file path=xl/sharedStrings.xml><?xml version="1.0" encoding="utf-8"?>
<sst xmlns="http://schemas.openxmlformats.org/spreadsheetml/2006/main" count="561" uniqueCount="88">
  <si>
    <t>Familles selon le type de famille et le nombre d'enfants de moins de 25 ans</t>
  </si>
  <si>
    <t>Immigrés</t>
  </si>
  <si>
    <t xml:space="preserve">Aucun enfant de moins de 25 ans </t>
  </si>
  <si>
    <t xml:space="preserve">1 enfant de moins de 25 ans </t>
  </si>
  <si>
    <t xml:space="preserve">2 enfants de moins de 25 ans </t>
  </si>
  <si>
    <t xml:space="preserve">3 enfants de moins de 25 ans </t>
  </si>
  <si>
    <t xml:space="preserve">4 enfants ou plus de moins de 25 ans </t>
  </si>
  <si>
    <t>Ensemble</t>
  </si>
  <si>
    <t>Famille monoparentale composée d'un homme "actif ayant un emploi"</t>
  </si>
  <si>
    <t>Famille monoparentale composée d'un homme autre que "actif ayant un emploi"</t>
  </si>
  <si>
    <t>Famille monoparentale composée d'une femme "actif ayant un emploi"</t>
  </si>
  <si>
    <t>Famille monoparentale composée d'une femme autre que "actif ayant un emploi"</t>
  </si>
  <si>
    <t>Couple sans enfant composé de deux "actifs ayant un emploi"</t>
  </si>
  <si>
    <t>Couple sans enfant composé d'un seul homme "actif ayant un emploi"</t>
  </si>
  <si>
    <t>Couple sans enfant composé d'une seule femme "actif ayant un emploi"</t>
  </si>
  <si>
    <t>Couple sans enfant dont aucun des deux n'est "actif ayant un emploi"</t>
  </si>
  <si>
    <t>Couples avec enfant(s) composé de deux "actif ayant un emploi"</t>
  </si>
  <si>
    <t>Couples avec enfant(s) composé d'un seul homme "actif ayant un emploi"</t>
  </si>
  <si>
    <t>Couples avec enfant(s) composé d'une seule femme "actif ayant un emploi"</t>
  </si>
  <si>
    <t>Couples avec enfant(s) dont aucun des deux n'est "actif ayant un emploi"</t>
  </si>
  <si>
    <t>Non immigrés</t>
  </si>
  <si>
    <t>Population totale</t>
  </si>
  <si>
    <t>Couples selon le statut conjugual des conjoints et le nombre d'enfants de moins de 25 ans</t>
  </si>
  <si>
    <t>Familles selon la catégorie socioprofessionnelle de la personne de référence et le nombre d'enfants de moins de 25 ans</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</si>
  <si>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</si>
  <si>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</si>
  <si>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</si>
  <si>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</si>
  <si>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</si>
  <si>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</si>
  <si>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</si>
  <si>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</si>
  <si>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Français de naissance</t>
  </si>
  <si>
    <t>Français par acquisition</t>
  </si>
  <si>
    <t>Portugais</t>
  </si>
  <si>
    <t>Italiens</t>
  </si>
  <si>
    <t>Espagnols</t>
  </si>
  <si>
    <t>Autres nationalités de l'UE (à 27)</t>
  </si>
  <si>
    <t>Autres nationalités d'Europe</t>
  </si>
  <si>
    <t>Algériens</t>
  </si>
  <si>
    <t>Marocains</t>
  </si>
  <si>
    <t>Tunisiens</t>
  </si>
  <si>
    <t>Autres nationalités d'Afrique</t>
  </si>
  <si>
    <t>Turcs</t>
  </si>
  <si>
    <t>Autres nationalités</t>
  </si>
  <si>
    <t>Familles selon la nationalité de la personne de référence et le nombre d'enfants de moins de 25 ans</t>
  </si>
  <si>
    <t>Enfants selon le type de famille et le nombre d'enfants de moins de 25 ans</t>
  </si>
  <si>
    <t>Moins de 3 ans</t>
  </si>
  <si>
    <t xml:space="preserve">3 à 5 ans </t>
  </si>
  <si>
    <t xml:space="preserve">6 à 10 ans </t>
  </si>
  <si>
    <t xml:space="preserve">11 à 17 ans </t>
  </si>
  <si>
    <t>18 à 24 ans</t>
  </si>
  <si>
    <t xml:space="preserve">25 ans ou plus </t>
  </si>
  <si>
    <t>Enfants des couples par âge et selon le statut conjugual des conjoints</t>
  </si>
  <si>
    <t>Enfants par âge et selon le type de famille</t>
  </si>
  <si>
    <t>Enfants des familles par âge et nationalité de la personne de référence de la famille</t>
  </si>
  <si>
    <t>Enfants des familles par âge et catégorie socioprofessionnelle de la personne de référence de la famille</t>
  </si>
  <si>
    <t xml:space="preserve">Personnes </t>
  </si>
  <si>
    <t>Familles avec au moins un immigré</t>
  </si>
  <si>
    <t>Familles</t>
  </si>
  <si>
    <t>Familles et personnes immigrées selon la définition retenue</t>
  </si>
  <si>
    <t>Sommaire</t>
  </si>
  <si>
    <t>Fam0 : Familles et personnes immigrées selon la définition retenue</t>
  </si>
  <si>
    <t>Fam1 : Familles selon le type de famille et le nombre d'enfants de moins de 25 ans</t>
  </si>
  <si>
    <t>Fam2 : Couples selon le statut conjugual des conjoints et le nombre d'enfants de moins de 25 ans</t>
  </si>
  <si>
    <t>Fam3 : Familles selon la nationalité de la personne de référence et le nombre d'enfants de moins de 25 ans</t>
  </si>
  <si>
    <t>Fam4 : Familles selon la catégorie socioprofessionnelle de la personne de référence et le nombre d'enfants de moins de 25 ans</t>
  </si>
  <si>
    <t>Fam5 : Enfants selon le type de famille et le nombre d'enfants de moins de 25 ans</t>
  </si>
  <si>
    <t>Fam6 : Enfants par âge et selon le type de famille</t>
  </si>
  <si>
    <t>Fam7 : Enfants des couples par âge et selon le statut conjugual des conjoints</t>
  </si>
  <si>
    <t>Fam8 : Enfants des familles par âge et nationalité de la personne de référence de la famille</t>
  </si>
  <si>
    <t>Fam9 : Enfants des familles par âge et catégorie socioprofessionnelle de la personne de référence de la famille</t>
  </si>
  <si>
    <t>Personne de référence et/ou conjoint sont immigrés</t>
  </si>
  <si>
    <t>Personne de référence immigrée</t>
  </si>
  <si>
    <t>Personne de référence et son conjoint éventuel sont immigrés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</si>
  <si>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</si>
  <si>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</si>
  <si>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Note : une famille est qualifiée d'immigrée lorsque la personne de référence de la famille est immigrée.</t>
  </si>
  <si>
    <t>Note : une famille est qualifiée de non immigrée lorsque la personne de référence de la famille n'est pas immigrée.</t>
  </si>
  <si>
    <t>Note : un couple est qualifié d'immigré lorsque la personne de référence du couple est immigrée.</t>
  </si>
  <si>
    <t>Note : un couple est qualifié de non immigré lorsque la personne de référence du couple n'est pas immigrée.</t>
  </si>
  <si>
    <t>Note : un couple est qualifié d'immigré lorsque la personne de référence du couple n'est pas immigrée.</t>
  </si>
  <si>
    <t>Champ : France métropolitaine.</t>
  </si>
  <si>
    <t>Source : Insee, RP2017, exploitation complémentaire.</t>
  </si>
  <si>
    <t>Couple de deux personnes de statut conjugal “marié”</t>
  </si>
  <si>
    <t>Couple de deux personnes de statut conjugal “pacsé”</t>
  </si>
  <si>
    <t>Couple de deux personnes de statut conjugal “concubin”</t>
  </si>
  <si>
    <t>Couple de deux personnes de statut conjugal “autre 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</si>
</sst>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11"/>
      <color rgb="FF0070C0"/>
      <name val="Calibri"/>
      <family val="2"/>
      <scheme val="minor"/>
    </font>
    <font>
      <sz val="9"/>
      <color theme="1"/>
      <name val="Calibri"/>
      <family val="2"/>
      <scheme val="minor"/>
    </font>
    <font>
      <sz val="9"/>
      <color rgb="FF000000"/>
      <name val="Calibri"/>
      <family val="2"/>
    </font>
    <font>
      <b/>
      <sz val="9"/>
      <color rgb="FF000000"/>
      <name val="Calibri"/>
      <family val="2"/>
    </font>
    <font>
      <b/>
      <sz val="9"/>
      <color theme="1"/>
      <name val="Calibri"/>
      <family val="2"/>
      <scheme val="minor"/>
    </font>
    <font>
      <sz val="9"/>
      <color theme="1"/>
      <name val="Calibri"/>
      <family val="2"/>
    </font>
    <font>
      <b/>
      <sz val="9"/>
      <color theme="1"/>
      <name val="Calibri"/>
      <family val="2"/>
    </font>
    <font>
      <i/>
      <sz val="9"/>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2" fillId="0" borderId="0" applyNumberFormat="0" applyFill="0" applyBorder="0" applyAlignment="0" applyProtection="0"/>
  </cellStyleXfs>
  <cellXfs count="46">
    <xf numFmtId="0" fontId="0" fillId="0" borderId="0" xfId="0"/>
    <xf numFmtId="0" fontId="0" fillId="2" borderId="0" xfId="0" applyFill="1"/>
    <xf numFmtId="0" fontId="3" fillId="2" borderId="0" xfId="0" applyFont="1" applyFill="1"/>
    <xf numFmtId="0" fontId="4" fillId="2" borderId="0" xfId="0" applyFont="1" applyFill="1"/>
    <xf numFmtId="0" fontId="5" fillId="2" borderId="0" xfId="0" applyFont="1" applyFill="1"/>
    <xf numFmtId="0" fontId="7" fillId="2" borderId="1" xfId="0" applyFont="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6"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6" xfId="0" applyFont="1" applyFill="1" applyBorder="1" applyAlignment="1">
      <alignment horizontal="left" vertical="top" wrapText="1"/>
    </xf>
    <xf numFmtId="165" fontId="0" fillId="2" borderId="8" xfId="1" applyNumberFormat="1" applyFont="1" applyFill="1" applyBorder="1"/>
    <xf numFmtId="165" fontId="0" fillId="2" borderId="9" xfId="1" applyNumberFormat="1" applyFont="1" applyFill="1" applyBorder="1"/>
    <xf numFmtId="165" fontId="2" fillId="2" borderId="7" xfId="1" applyNumberFormat="1" applyFont="1" applyFill="1" applyBorder="1"/>
    <xf numFmtId="165" fontId="0" fillId="2" borderId="10" xfId="1" applyNumberFormat="1" applyFont="1" applyFill="1" applyBorder="1"/>
    <xf numFmtId="165" fontId="0" fillId="2" borderId="0" xfId="1" applyNumberFormat="1" applyFont="1" applyFill="1" applyBorder="1"/>
    <xf numFmtId="165" fontId="2" fillId="2" borderId="5" xfId="1" applyNumberFormat="1" applyFont="1" applyFill="1" applyBorder="1"/>
    <xf numFmtId="165" fontId="2" fillId="2" borderId="2" xfId="1" applyNumberFormat="1" applyFont="1" applyFill="1" applyBorder="1"/>
    <xf numFmtId="165" fontId="2" fillId="2" borderId="3" xfId="1" applyNumberFormat="1" applyFont="1" applyFill="1" applyBorder="1"/>
    <xf numFmtId="165" fontId="2" fillId="2" borderId="4" xfId="1" applyNumberFormat="1" applyFont="1" applyFill="1" applyBorder="1"/>
    <xf numFmtId="0" fontId="5" fillId="2" borderId="7" xfId="0" applyFont="1" applyFill="1" applyBorder="1"/>
    <xf numFmtId="0" fontId="5" fillId="2" borderId="5" xfId="0" applyFont="1" applyFill="1" applyBorder="1"/>
    <xf numFmtId="165" fontId="2" fillId="2" borderId="1" xfId="1" applyNumberFormat="1" applyFont="1" applyFill="1" applyBorder="1"/>
    <xf numFmtId="0" fontId="0" fillId="2" borderId="0" xfId="0" applyFill="1" applyAlignment="1">
      <alignment wrapText="1"/>
    </xf>
    <xf numFmtId="165" fontId="9" fillId="2" borderId="7" xfId="1" applyNumberFormat="1" applyFont="1" applyFill="1" applyBorder="1" applyAlignment="1">
      <alignment vertical="center"/>
    </xf>
    <xf numFmtId="165" fontId="9" fillId="2" borderId="5" xfId="1" applyNumberFormat="1" applyFont="1" applyFill="1" applyBorder="1" applyAlignment="1">
      <alignment vertical="center"/>
    </xf>
    <xf numFmtId="165" fontId="9" fillId="2" borderId="6" xfId="1" applyNumberFormat="1" applyFont="1" applyFill="1" applyBorder="1" applyAlignment="1">
      <alignment vertical="center"/>
    </xf>
    <xf numFmtId="165" fontId="0" fillId="2" borderId="11" xfId="1" applyNumberFormat="1" applyFont="1" applyFill="1" applyBorder="1"/>
    <xf numFmtId="165" fontId="9" fillId="2" borderId="0" xfId="1" applyNumberFormat="1" applyFont="1" applyFill="1" applyBorder="1"/>
    <xf numFmtId="165" fontId="11" fillId="2" borderId="0" xfId="1" applyNumberFormat="1" applyFont="1" applyFill="1" applyBorder="1"/>
    <xf numFmtId="165" fontId="0" fillId="2" borderId="0" xfId="1" applyNumberFormat="1" applyFont="1" applyFill="1"/>
    <xf numFmtId="165" fontId="2" fillId="2" borderId="0" xfId="1" applyNumberFormat="1" applyFont="1" applyFill="1" applyBorder="1"/>
    <xf numFmtId="0" fontId="12" fillId="2" borderId="0" xfId="2" applyFill="1"/>
    <xf numFmtId="165" fontId="2" fillId="2" borderId="6" xfId="1" applyNumberFormat="1" applyFont="1" applyFill="1" applyBorder="1"/>
    <xf numFmtId="165" fontId="9" fillId="2" borderId="0" xfId="1" applyNumberFormat="1" applyFont="1" applyFill="1" applyBorder="1" applyAlignment="1">
      <alignment vertical="center"/>
    </xf>
    <xf numFmtId="165" fontId="10" fillId="2" borderId="2" xfId="1" applyNumberFormat="1" applyFont="1" applyFill="1" applyBorder="1" applyAlignment="1">
      <alignment horizontal="center" vertical="center" wrapText="1"/>
    </xf>
    <xf numFmtId="165" fontId="10" fillId="2" borderId="3" xfId="1" applyNumberFormat="1" applyFont="1" applyFill="1" applyBorder="1" applyAlignment="1">
      <alignment horizontal="center" vertical="center" wrapText="1"/>
    </xf>
    <xf numFmtId="165" fontId="10" fillId="2" borderId="4" xfId="1" applyNumberFormat="1" applyFont="1" applyFill="1" applyBorder="1" applyAlignment="1">
      <alignment horizontal="center" vertical="center" wrapText="1"/>
    </xf>
    <xf numFmtId="165" fontId="0" fillId="2" borderId="0" xfId="0" applyNumberFormat="1" applyFill="1"/>
    <xf numFmtId="165" fontId="10" fillId="2" borderId="7" xfId="1" applyNumberFormat="1" applyFont="1" applyFill="1" applyBorder="1" applyAlignment="1">
      <alignment horizontal="center" vertical="center" wrapText="1"/>
    </xf>
    <xf numFmtId="0" fontId="7" fillId="2" borderId="2" xfId="0" applyFont="1" applyFill="1" applyBorder="1" applyAlignment="1">
      <alignment horizontal="left" vertical="top" wrapText="1"/>
    </xf>
    <xf numFmtId="0" fontId="8" fillId="2" borderId="7" xfId="0" applyFont="1" applyFill="1" applyBorder="1" applyAlignment="1">
      <alignment horizontal="center" vertical="center" wrapText="1"/>
    </xf>
    <xf numFmtId="165" fontId="2" fillId="2" borderId="12" xfId="1" applyNumberFormat="1" applyFont="1" applyFill="1" applyBorder="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abSelected="1" workbookViewId="0"/>
  </sheetViews>
  <sheetFormatPr baseColWidth="10" defaultRowHeight="15" x14ac:dyDescent="0.25"/>
  <cols>
    <col min="1" max="1" width="112.7109375" style="1" customWidth="1"/>
    <col min="2" max="16384" width="11.42578125" style="1"/>
  </cols>
  <sheetData>
    <row r="1" spans="1:1" x14ac:dyDescent="0.25">
      <c r="A1" s="2" t="s">
        <v>61</v>
      </c>
    </row>
    <row r="3" spans="1:1" x14ac:dyDescent="0.25">
      <c r="A3" s="35" t="s">
        <v>62</v>
      </c>
    </row>
    <row r="5" spans="1:1" x14ac:dyDescent="0.25">
      <c r="A5" s="35" t="s">
        <v>63</v>
      </c>
    </row>
    <row r="7" spans="1:1" x14ac:dyDescent="0.25">
      <c r="A7" s="35" t="s">
        <v>64</v>
      </c>
    </row>
    <row r="9" spans="1:1" x14ac:dyDescent="0.25">
      <c r="A9" s="35" t="s">
        <v>65</v>
      </c>
    </row>
    <row r="11" spans="1:1" x14ac:dyDescent="0.25">
      <c r="A11" s="35" t="s">
        <v>66</v>
      </c>
    </row>
    <row r="13" spans="1:1" x14ac:dyDescent="0.25">
      <c r="A13" s="35" t="s">
        <v>67</v>
      </c>
    </row>
    <row r="15" spans="1:1" x14ac:dyDescent="0.25">
      <c r="A15" s="35" t="s">
        <v>68</v>
      </c>
    </row>
    <row r="17" spans="1:1" x14ac:dyDescent="0.25">
      <c r="A17" s="35" t="s">
        <v>69</v>
      </c>
    </row>
    <row r="19" spans="1:1" x14ac:dyDescent="0.25">
      <c r="A19" s="35" t="s">
        <v>70</v>
      </c>
    </row>
    <row r="21" spans="1:1" x14ac:dyDescent="0.25">
      <c r="A21" s="35" t="s">
        <v>71</v>
      </c>
    </row>
  </sheetData>
  <hyperlinks>
    <hyperlink ref="A3" location="Fam0!A1" display="Fam0 : Familles et personnes immigrées selon la définition retenue"/>
    <hyperlink ref="A5" location="'Fam1'!A1" display="Fam1 : Familles selon le type de famille et le nombre d'enfants de moins de 25 ans"/>
    <hyperlink ref="A7" location="'Fam2'!A1" display="Fam2 : Couples selon le statut conjugual des conjoints et le nombre d'enfants de moins de 25 ans"/>
    <hyperlink ref="A9" location="'Fam3'!A1" display="Fam3 : Familles selon la nationalité de la personne de référence et le nombre d'enfants de moins de 25 ans"/>
    <hyperlink ref="A11" location="'Fam4'!A1" display="Fam4 : Familles selon la catégorie socioprofessionnelle de la personne de référence et le nombre d'enfants de moins de 25 ans"/>
    <hyperlink ref="A13" location="'Fam5'!A1" display="Fam5 : Enfants selon le type de famille et le nombre d'enfants de moins de 25 ans"/>
    <hyperlink ref="A15" location="'Fam6'!A1" display="Fam6 : Enfants par âge et selon le type de famille"/>
    <hyperlink ref="A17" location="'Fam7'!A1" display="Fam7 : Enfants des couples par âge et selon le statut conjugual des conjoints"/>
    <hyperlink ref="A19" location="'Fam8'!A1" display="Fam8 : Enfants des familles par âge et nationalité de la personne de référence de la famille"/>
    <hyperlink ref="A21" location="'Fam9'!A1" display="Fam9 : Enfants des familles par âge et catégorie socioprofessionnelle de la personne de référence de la famill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zoomScaleNormal="100"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0" width="11.42578125" style="1"/>
    <col min="11" max="15" width="14.5703125" style="1" bestFit="1" customWidth="1"/>
    <col min="16" max="16" width="13.140625" style="1" bestFit="1" customWidth="1"/>
    <col min="17" max="16384" width="11.42578125" style="1"/>
  </cols>
  <sheetData>
    <row r="1" spans="1:16" x14ac:dyDescent="0.25">
      <c r="A1" s="2" t="s">
        <v>55</v>
      </c>
      <c r="J1" s="33"/>
      <c r="K1" s="33"/>
      <c r="L1" s="33"/>
      <c r="M1" s="33"/>
      <c r="N1" s="33"/>
      <c r="O1" s="33"/>
      <c r="P1" s="33"/>
    </row>
    <row r="2" spans="1:16" x14ac:dyDescent="0.25">
      <c r="A2" s="3" t="s">
        <v>1</v>
      </c>
      <c r="J2" s="33"/>
      <c r="K2" s="33"/>
      <c r="L2" s="33"/>
      <c r="M2" s="33"/>
      <c r="N2" s="33"/>
      <c r="O2" s="33"/>
      <c r="P2" s="33"/>
    </row>
    <row r="3" spans="1:16" ht="39.75" customHeight="1" x14ac:dyDescent="0.25">
      <c r="A3" s="4"/>
      <c r="B3" s="6" t="s">
        <v>47</v>
      </c>
      <c r="C3" s="7" t="s">
        <v>48</v>
      </c>
      <c r="D3" s="7" t="s">
        <v>49</v>
      </c>
      <c r="E3" s="7" t="s">
        <v>50</v>
      </c>
      <c r="F3" s="7" t="s">
        <v>51</v>
      </c>
      <c r="G3" s="8" t="s">
        <v>52</v>
      </c>
      <c r="H3" s="9" t="s">
        <v>7</v>
      </c>
      <c r="J3" s="33"/>
      <c r="K3" s="33"/>
      <c r="L3" s="33"/>
      <c r="M3" s="33"/>
      <c r="N3" s="33"/>
      <c r="O3" s="33"/>
      <c r="P3" s="33"/>
    </row>
    <row r="4" spans="1:16" x14ac:dyDescent="0.25">
      <c r="A4" s="12" t="s">
        <v>32</v>
      </c>
      <c r="B4" s="14"/>
      <c r="C4" s="15"/>
      <c r="D4" s="15"/>
      <c r="E4" s="15"/>
      <c r="F4" s="15"/>
      <c r="G4" s="15"/>
      <c r="H4" s="16">
        <f>SUM(B4:G4)</f>
        <v>0</v>
      </c>
      <c r="I4" s="41"/>
      <c r="J4" s="33"/>
      <c r="K4" s="33"/>
      <c r="L4" s="33"/>
      <c r="M4" s="33"/>
      <c r="N4" s="33"/>
      <c r="O4" s="33"/>
      <c r="P4" s="33"/>
    </row>
    <row r="5" spans="1:16" x14ac:dyDescent="0.25">
      <c r="A5" s="11" t="s">
        <v>33</v>
      </c>
      <c r="B5" s="17">
        <v>142700.38</v>
      </c>
      <c r="C5" s="18">
        <v>168343.85</v>
      </c>
      <c r="D5" s="18">
        <v>308630.28000000003</v>
      </c>
      <c r="E5" s="18">
        <v>424163.52</v>
      </c>
      <c r="F5" s="18">
        <v>265407.49</v>
      </c>
      <c r="G5" s="18">
        <v>128926.69</v>
      </c>
      <c r="H5" s="19">
        <f t="shared" ref="H5:H16" si="0">SUM(B5:G5)</f>
        <v>1438172.21</v>
      </c>
      <c r="I5" s="41"/>
      <c r="J5" s="33"/>
    </row>
    <row r="6" spans="1:16" x14ac:dyDescent="0.25">
      <c r="A6" s="11" t="s">
        <v>34</v>
      </c>
      <c r="B6" s="17">
        <v>16091.61</v>
      </c>
      <c r="C6" s="18">
        <v>17045.810000000001</v>
      </c>
      <c r="D6" s="18">
        <v>32042.26</v>
      </c>
      <c r="E6" s="18">
        <v>53620.92</v>
      </c>
      <c r="F6" s="18">
        <v>41109.760000000002</v>
      </c>
      <c r="G6" s="18">
        <v>21276.55</v>
      </c>
      <c r="H6" s="19">
        <f t="shared" si="0"/>
        <v>181186.90999999997</v>
      </c>
      <c r="I6" s="41"/>
      <c r="J6" s="33"/>
      <c r="K6" s="33"/>
      <c r="L6" s="33"/>
      <c r="M6" s="33"/>
      <c r="N6" s="33"/>
      <c r="O6" s="33"/>
      <c r="P6" s="33"/>
    </row>
    <row r="7" spans="1:16" x14ac:dyDescent="0.25">
      <c r="A7" s="11" t="s">
        <v>35</v>
      </c>
      <c r="B7" s="17">
        <v>6504.99</v>
      </c>
      <c r="C7" s="18">
        <v>6928.62</v>
      </c>
      <c r="D7" s="18">
        <v>12324.03</v>
      </c>
      <c r="E7" s="18">
        <v>15169.4</v>
      </c>
      <c r="F7" s="18">
        <v>7312.08</v>
      </c>
      <c r="G7" s="18">
        <v>5672.21</v>
      </c>
      <c r="H7" s="19">
        <f t="shared" si="0"/>
        <v>53911.33</v>
      </c>
      <c r="I7" s="41"/>
      <c r="J7" s="33"/>
      <c r="K7" s="33"/>
      <c r="L7" s="33"/>
      <c r="M7" s="33"/>
      <c r="N7" s="33"/>
      <c r="O7" s="33"/>
      <c r="P7" s="33"/>
    </row>
    <row r="8" spans="1:16" x14ac:dyDescent="0.25">
      <c r="A8" s="11" t="s">
        <v>36</v>
      </c>
      <c r="B8" s="17">
        <v>6404.71</v>
      </c>
      <c r="C8" s="18">
        <v>6172.68</v>
      </c>
      <c r="D8" s="18">
        <v>11174.26</v>
      </c>
      <c r="E8" s="18">
        <v>12890.6</v>
      </c>
      <c r="F8" s="18">
        <v>5840.14</v>
      </c>
      <c r="G8" s="18">
        <v>4305.2299999999996</v>
      </c>
      <c r="H8" s="19">
        <f t="shared" si="0"/>
        <v>46787.619999999995</v>
      </c>
      <c r="I8" s="41"/>
      <c r="J8" s="33"/>
      <c r="K8" s="33"/>
      <c r="L8" s="33"/>
      <c r="M8" s="33"/>
      <c r="N8" s="33"/>
      <c r="O8" s="33"/>
      <c r="P8" s="33"/>
    </row>
    <row r="9" spans="1:16" x14ac:dyDescent="0.25">
      <c r="A9" s="11" t="s">
        <v>37</v>
      </c>
      <c r="B9" s="17">
        <v>23362.36</v>
      </c>
      <c r="C9" s="18">
        <v>24128.1</v>
      </c>
      <c r="D9" s="18">
        <v>41685.68</v>
      </c>
      <c r="E9" s="18">
        <v>52479.14</v>
      </c>
      <c r="F9" s="18">
        <v>18969.2</v>
      </c>
      <c r="G9" s="18">
        <v>7071.59</v>
      </c>
      <c r="H9" s="19">
        <f t="shared" si="0"/>
        <v>167696.07</v>
      </c>
      <c r="I9" s="41"/>
      <c r="J9" s="33"/>
      <c r="K9" s="33"/>
      <c r="L9" s="33"/>
      <c r="M9" s="33"/>
      <c r="N9" s="33"/>
      <c r="O9" s="33"/>
      <c r="P9" s="33"/>
    </row>
    <row r="10" spans="1:16" x14ac:dyDescent="0.25">
      <c r="A10" s="11" t="s">
        <v>38</v>
      </c>
      <c r="B10" s="17">
        <v>12807.67</v>
      </c>
      <c r="C10" s="18">
        <v>13044.39</v>
      </c>
      <c r="D10" s="18">
        <v>19760.28</v>
      </c>
      <c r="E10" s="18">
        <v>21274.31</v>
      </c>
      <c r="F10" s="18">
        <v>8998.0400000000009</v>
      </c>
      <c r="G10" s="18">
        <v>3051.55</v>
      </c>
      <c r="H10" s="19">
        <f t="shared" si="0"/>
        <v>78936.240000000005</v>
      </c>
      <c r="I10" s="41"/>
      <c r="J10" s="33"/>
      <c r="K10" s="33"/>
      <c r="L10" s="33"/>
      <c r="M10" s="33"/>
      <c r="N10" s="33"/>
      <c r="O10" s="33"/>
      <c r="P10" s="33"/>
    </row>
    <row r="11" spans="1:16" x14ac:dyDescent="0.25">
      <c r="A11" s="11" t="s">
        <v>39</v>
      </c>
      <c r="B11" s="17">
        <v>36917.69</v>
      </c>
      <c r="C11" s="18">
        <v>34296.54</v>
      </c>
      <c r="D11" s="18">
        <v>50085.02</v>
      </c>
      <c r="E11" s="18">
        <v>50359.15</v>
      </c>
      <c r="F11" s="18">
        <v>30581.95</v>
      </c>
      <c r="G11" s="18">
        <v>27176.32</v>
      </c>
      <c r="H11" s="19">
        <f t="shared" si="0"/>
        <v>229416.67</v>
      </c>
      <c r="I11" s="41"/>
      <c r="J11" s="33"/>
      <c r="K11" s="33"/>
      <c r="L11" s="33"/>
      <c r="M11" s="33"/>
      <c r="N11" s="33"/>
      <c r="O11" s="33"/>
      <c r="P11" s="33"/>
    </row>
    <row r="12" spans="1:16" x14ac:dyDescent="0.25">
      <c r="A12" s="11" t="s">
        <v>40</v>
      </c>
      <c r="B12" s="17">
        <v>34571.440000000002</v>
      </c>
      <c r="C12" s="18">
        <v>33072.39</v>
      </c>
      <c r="D12" s="18">
        <v>47757.9</v>
      </c>
      <c r="E12" s="18">
        <v>49252.97</v>
      </c>
      <c r="F12" s="18">
        <v>32713.86</v>
      </c>
      <c r="G12" s="18">
        <v>23933.59</v>
      </c>
      <c r="H12" s="19">
        <f t="shared" si="0"/>
        <v>221302.15</v>
      </c>
      <c r="I12" s="41"/>
      <c r="J12" s="33"/>
      <c r="K12" s="33"/>
      <c r="L12" s="33"/>
      <c r="M12" s="33"/>
      <c r="N12" s="33"/>
      <c r="O12" s="33"/>
      <c r="P12" s="33"/>
    </row>
    <row r="13" spans="1:16" x14ac:dyDescent="0.25">
      <c r="A13" s="11" t="s">
        <v>41</v>
      </c>
      <c r="B13" s="17">
        <v>17947.62</v>
      </c>
      <c r="C13" s="18">
        <v>15551.93</v>
      </c>
      <c r="D13" s="18">
        <v>18649.7</v>
      </c>
      <c r="E13" s="18">
        <v>16313.79</v>
      </c>
      <c r="F13" s="18">
        <v>10518.42</v>
      </c>
      <c r="G13" s="18">
        <v>7087.35</v>
      </c>
      <c r="H13" s="19">
        <f t="shared" si="0"/>
        <v>86068.810000000012</v>
      </c>
      <c r="I13" s="41"/>
      <c r="J13" s="33"/>
      <c r="K13" s="33"/>
      <c r="L13" s="33"/>
      <c r="M13" s="33"/>
      <c r="N13" s="33"/>
      <c r="O13" s="33"/>
      <c r="P13" s="33"/>
    </row>
    <row r="14" spans="1:16" x14ac:dyDescent="0.25">
      <c r="A14" s="11" t="s">
        <v>42</v>
      </c>
      <c r="B14" s="17">
        <v>57797.94</v>
      </c>
      <c r="C14" s="18">
        <v>55472.36</v>
      </c>
      <c r="D14" s="18">
        <v>83042.720000000001</v>
      </c>
      <c r="E14" s="18">
        <v>86752.41</v>
      </c>
      <c r="F14" s="18">
        <v>43625.75</v>
      </c>
      <c r="G14" s="18">
        <v>15748.09</v>
      </c>
      <c r="H14" s="19">
        <f t="shared" si="0"/>
        <v>342439.27000000008</v>
      </c>
      <c r="I14" s="41"/>
      <c r="J14" s="33"/>
      <c r="K14" s="33"/>
      <c r="L14" s="33"/>
      <c r="M14" s="33"/>
      <c r="N14" s="33"/>
      <c r="O14" s="33"/>
      <c r="P14" s="33"/>
    </row>
    <row r="15" spans="1:16" x14ac:dyDescent="0.25">
      <c r="A15" s="11" t="s">
        <v>43</v>
      </c>
      <c r="B15" s="17">
        <v>15071.63</v>
      </c>
      <c r="C15" s="18">
        <v>16217.43</v>
      </c>
      <c r="D15" s="18">
        <v>28179.14</v>
      </c>
      <c r="E15" s="18">
        <v>37480.39</v>
      </c>
      <c r="F15" s="18">
        <v>23925.49</v>
      </c>
      <c r="G15" s="18">
        <v>9316.93</v>
      </c>
      <c r="H15" s="19">
        <f t="shared" si="0"/>
        <v>130191.01000000001</v>
      </c>
      <c r="I15" s="41"/>
      <c r="J15" s="33"/>
      <c r="K15" s="33"/>
      <c r="L15" s="33"/>
      <c r="M15" s="33"/>
      <c r="N15" s="33"/>
      <c r="O15" s="33"/>
      <c r="P15" s="33"/>
    </row>
    <row r="16" spans="1:16" x14ac:dyDescent="0.25">
      <c r="A16" s="13" t="s">
        <v>44</v>
      </c>
      <c r="B16" s="17">
        <v>29600.32</v>
      </c>
      <c r="C16" s="18">
        <v>29341.119999999999</v>
      </c>
      <c r="D16" s="18">
        <v>44513.75</v>
      </c>
      <c r="E16" s="18">
        <v>50779.71</v>
      </c>
      <c r="F16" s="18">
        <v>26720.57</v>
      </c>
      <c r="G16" s="18">
        <v>11081.34</v>
      </c>
      <c r="H16" s="19">
        <f t="shared" si="0"/>
        <v>192036.81</v>
      </c>
      <c r="I16" s="41"/>
      <c r="J16" s="33"/>
      <c r="K16" s="33"/>
      <c r="L16" s="33"/>
      <c r="M16" s="33"/>
      <c r="N16" s="33"/>
      <c r="O16" s="33"/>
      <c r="P16" s="33"/>
    </row>
    <row r="17" spans="1:16" x14ac:dyDescent="0.25">
      <c r="A17" s="10" t="s">
        <v>7</v>
      </c>
      <c r="B17" s="20">
        <f>SUM(B4:B16)</f>
        <v>399778.36</v>
      </c>
      <c r="C17" s="21">
        <f t="shared" ref="C17:H17" si="1">SUM(C4:C16)</f>
        <v>419615.22</v>
      </c>
      <c r="D17" s="21">
        <f t="shared" si="1"/>
        <v>697845.02</v>
      </c>
      <c r="E17" s="21">
        <f t="shared" si="1"/>
        <v>870536.31</v>
      </c>
      <c r="F17" s="21">
        <f t="shared" si="1"/>
        <v>515722.75</v>
      </c>
      <c r="G17" s="22">
        <f t="shared" si="1"/>
        <v>264647.44</v>
      </c>
      <c r="H17" s="25">
        <f t="shared" si="1"/>
        <v>3168145.1</v>
      </c>
      <c r="J17" s="33"/>
      <c r="K17" s="33"/>
      <c r="L17" s="33"/>
      <c r="M17" s="33"/>
      <c r="N17" s="33"/>
      <c r="O17" s="33"/>
      <c r="P17" s="33"/>
    </row>
    <row r="18" spans="1:16" x14ac:dyDescent="0.25">
      <c r="A18" s="31" t="s">
        <v>77</v>
      </c>
      <c r="B18" s="34"/>
      <c r="C18" s="34"/>
      <c r="D18" s="34"/>
      <c r="E18" s="34"/>
      <c r="F18" s="34"/>
      <c r="G18" s="34"/>
      <c r="H18" s="34"/>
      <c r="J18" s="33"/>
      <c r="K18" s="33"/>
      <c r="L18" s="33"/>
      <c r="M18" s="33"/>
      <c r="N18" s="33"/>
      <c r="O18" s="33"/>
      <c r="P18" s="33"/>
    </row>
    <row r="19" spans="1:16" x14ac:dyDescent="0.25">
      <c r="A19" s="31" t="s">
        <v>82</v>
      </c>
      <c r="B19" s="34"/>
      <c r="C19" s="34"/>
      <c r="D19" s="34"/>
      <c r="E19" s="34"/>
      <c r="F19" s="34"/>
      <c r="G19" s="34"/>
      <c r="H19" s="34"/>
      <c r="J19" s="33"/>
      <c r="K19" s="33"/>
      <c r="L19" s="33"/>
      <c r="M19" s="33"/>
      <c r="N19" s="33"/>
      <c r="O19" s="33"/>
      <c r="P19" s="33"/>
    </row>
    <row r="20" spans="1:16" x14ac:dyDescent="0.25">
      <c r="A20" s="31" t="str">
        <f>IF(1&lt;2,"Lecture : "&amp;ROUND(F6,0)&amp;" enfants de 18 à 24 ans vivent dans une famille immigrée dont la personne de référence est française par acquisition.","")</f>
        <v>Lecture : 41110 enfants de 18 à 24 ans vivent dans une famille immigrée dont la personne de référence est française par acquisition.</v>
      </c>
      <c r="B20" s="34"/>
      <c r="C20" s="34"/>
      <c r="D20" s="34"/>
      <c r="E20" s="34"/>
      <c r="F20" s="34"/>
      <c r="G20" s="34"/>
      <c r="H20" s="34"/>
      <c r="J20" s="33"/>
      <c r="K20" s="33"/>
      <c r="L20" s="33"/>
      <c r="M20" s="33"/>
      <c r="N20" s="33"/>
      <c r="O20" s="33"/>
      <c r="P20" s="33"/>
    </row>
    <row r="21" spans="1:16" x14ac:dyDescent="0.25">
      <c r="A21" s="32" t="s">
        <v>83</v>
      </c>
      <c r="B21" s="34"/>
      <c r="C21" s="34"/>
      <c r="D21" s="34"/>
      <c r="E21" s="34"/>
      <c r="F21" s="34"/>
      <c r="G21" s="34"/>
      <c r="H21" s="34"/>
      <c r="J21" s="33"/>
      <c r="K21" s="33"/>
      <c r="L21" s="33"/>
      <c r="M21" s="33"/>
      <c r="N21" s="33"/>
      <c r="O21" s="33"/>
      <c r="P21" s="33"/>
    </row>
    <row r="22" spans="1:16" x14ac:dyDescent="0.25">
      <c r="J22" s="33"/>
      <c r="K22" s="33"/>
      <c r="L22" s="33"/>
      <c r="M22" s="33"/>
      <c r="N22" s="33"/>
      <c r="O22" s="33"/>
      <c r="P22" s="33"/>
    </row>
    <row r="23" spans="1:16" x14ac:dyDescent="0.25">
      <c r="A23" s="3" t="s">
        <v>20</v>
      </c>
      <c r="J23" s="33"/>
      <c r="K23" s="33"/>
      <c r="L23" s="33"/>
      <c r="M23" s="33"/>
      <c r="N23" s="33"/>
      <c r="O23" s="33"/>
      <c r="P23" s="33"/>
    </row>
    <row r="24" spans="1:16" x14ac:dyDescent="0.25">
      <c r="A24" s="4"/>
      <c r="B24" s="6" t="s">
        <v>47</v>
      </c>
      <c r="C24" s="7" t="s">
        <v>48</v>
      </c>
      <c r="D24" s="7" t="s">
        <v>49</v>
      </c>
      <c r="E24" s="7" t="s">
        <v>50</v>
      </c>
      <c r="F24" s="7" t="s">
        <v>51</v>
      </c>
      <c r="G24" s="8" t="s">
        <v>52</v>
      </c>
      <c r="H24" s="9" t="s">
        <v>7</v>
      </c>
      <c r="J24" s="33"/>
      <c r="K24" s="33"/>
      <c r="L24" s="33"/>
      <c r="M24" s="33"/>
      <c r="N24" s="33"/>
      <c r="O24" s="33"/>
      <c r="P24" s="33"/>
    </row>
    <row r="25" spans="1:16" x14ac:dyDescent="0.25">
      <c r="A25" s="12" t="s">
        <v>32</v>
      </c>
      <c r="B25" s="14">
        <v>1682677.91</v>
      </c>
      <c r="C25" s="15">
        <v>1817345.88</v>
      </c>
      <c r="D25" s="15">
        <v>3158804.64</v>
      </c>
      <c r="E25" s="15">
        <v>4420349.3600000003</v>
      </c>
      <c r="F25" s="15">
        <v>2100174.9</v>
      </c>
      <c r="G25" s="15">
        <v>894490.48</v>
      </c>
      <c r="H25" s="16">
        <f>SUM(B25:G25)</f>
        <v>14073843.17</v>
      </c>
      <c r="I25" s="41"/>
      <c r="J25" s="33"/>
      <c r="K25" s="33"/>
      <c r="L25" s="33"/>
      <c r="M25" s="33"/>
      <c r="N25" s="33"/>
      <c r="O25" s="33"/>
      <c r="P25" s="33"/>
    </row>
    <row r="26" spans="1:16" x14ac:dyDescent="0.25">
      <c r="A26" s="11" t="s">
        <v>33</v>
      </c>
      <c r="B26" s="17">
        <v>23037.26</v>
      </c>
      <c r="C26" s="18">
        <v>24979.59</v>
      </c>
      <c r="D26" s="18">
        <v>40612.93</v>
      </c>
      <c r="E26" s="18">
        <v>49466.55</v>
      </c>
      <c r="F26" s="18">
        <v>23785.05</v>
      </c>
      <c r="G26" s="18">
        <v>9506.27</v>
      </c>
      <c r="H26" s="19">
        <f t="shared" ref="H26:H37" si="2">SUM(B26:G26)</f>
        <v>171387.65</v>
      </c>
      <c r="I26" s="41"/>
      <c r="J26" s="33"/>
      <c r="K26" s="33"/>
      <c r="L26" s="33"/>
      <c r="M26" s="33"/>
      <c r="N26" s="33"/>
      <c r="O26" s="33"/>
      <c r="P26" s="33"/>
    </row>
    <row r="27" spans="1:16" x14ac:dyDescent="0.25">
      <c r="A27" s="11" t="s">
        <v>34</v>
      </c>
      <c r="B27" s="17">
        <v>2080.2399999999998</v>
      </c>
      <c r="C27" s="18">
        <v>2711.39</v>
      </c>
      <c r="D27" s="18">
        <v>4935.04</v>
      </c>
      <c r="E27" s="18">
        <v>6198.15</v>
      </c>
      <c r="F27" s="18">
        <v>1965.96</v>
      </c>
      <c r="G27" s="18">
        <v>249</v>
      </c>
      <c r="H27" s="19">
        <f t="shared" si="2"/>
        <v>18139.78</v>
      </c>
      <c r="I27" s="41"/>
      <c r="J27" s="33"/>
      <c r="K27" s="33"/>
      <c r="L27" s="33"/>
      <c r="M27" s="33"/>
      <c r="N27" s="33"/>
      <c r="O27" s="33"/>
      <c r="P27" s="33"/>
    </row>
    <row r="28" spans="1:16" x14ac:dyDescent="0.25">
      <c r="A28" s="11" t="s">
        <v>35</v>
      </c>
      <c r="B28" s="17">
        <v>267.19</v>
      </c>
      <c r="C28" s="18">
        <v>330.23</v>
      </c>
      <c r="D28" s="18">
        <v>687.54</v>
      </c>
      <c r="E28" s="18">
        <v>1371.71</v>
      </c>
      <c r="F28" s="18">
        <v>997.78</v>
      </c>
      <c r="G28" s="18">
        <v>420.09</v>
      </c>
      <c r="H28" s="19">
        <f t="shared" si="2"/>
        <v>4074.54</v>
      </c>
      <c r="I28" s="41"/>
      <c r="J28" s="33"/>
      <c r="K28" s="33"/>
      <c r="L28" s="33"/>
      <c r="M28" s="33"/>
      <c r="N28" s="33"/>
      <c r="O28" s="33"/>
      <c r="P28" s="33"/>
    </row>
    <row r="29" spans="1:16" x14ac:dyDescent="0.25">
      <c r="A29" s="11" t="s">
        <v>36</v>
      </c>
      <c r="B29" s="17">
        <v>244.07</v>
      </c>
      <c r="C29" s="18">
        <v>362.58</v>
      </c>
      <c r="D29" s="18">
        <v>748.29</v>
      </c>
      <c r="E29" s="18">
        <v>1077.81</v>
      </c>
      <c r="F29" s="18">
        <v>686.58</v>
      </c>
      <c r="G29" s="18">
        <v>123.07</v>
      </c>
      <c r="H29" s="19">
        <f t="shared" si="2"/>
        <v>3242.4</v>
      </c>
      <c r="I29" s="41"/>
      <c r="J29" s="33"/>
      <c r="K29" s="33"/>
      <c r="L29" s="33"/>
      <c r="M29" s="33"/>
      <c r="N29" s="33"/>
      <c r="O29" s="33"/>
      <c r="P29" s="33"/>
    </row>
    <row r="30" spans="1:16" x14ac:dyDescent="0.25">
      <c r="A30" s="11" t="s">
        <v>37</v>
      </c>
      <c r="B30" s="17">
        <v>294.98</v>
      </c>
      <c r="C30" s="18">
        <v>210.05</v>
      </c>
      <c r="D30" s="18">
        <v>424.5</v>
      </c>
      <c r="E30" s="18">
        <v>560.63</v>
      </c>
      <c r="F30" s="18">
        <v>178.27</v>
      </c>
      <c r="G30" s="18">
        <v>146.47</v>
      </c>
      <c r="H30" s="19">
        <f t="shared" si="2"/>
        <v>1814.8999999999999</v>
      </c>
      <c r="I30" s="41"/>
      <c r="J30" s="33"/>
      <c r="K30" s="33"/>
      <c r="L30" s="33"/>
      <c r="M30" s="33"/>
      <c r="N30" s="33"/>
      <c r="O30" s="33"/>
      <c r="P30" s="33"/>
    </row>
    <row r="31" spans="1:16" x14ac:dyDescent="0.25">
      <c r="A31" s="11" t="s">
        <v>38</v>
      </c>
      <c r="B31" s="17">
        <v>150.5</v>
      </c>
      <c r="C31" s="18">
        <v>190.59</v>
      </c>
      <c r="D31" s="18">
        <v>310.24</v>
      </c>
      <c r="E31" s="18">
        <v>351.61</v>
      </c>
      <c r="F31" s="18">
        <v>147.18</v>
      </c>
      <c r="G31" s="18">
        <v>58.32</v>
      </c>
      <c r="H31" s="19">
        <f t="shared" si="2"/>
        <v>1208.44</v>
      </c>
      <c r="I31" s="41"/>
      <c r="J31" s="33"/>
      <c r="K31" s="33"/>
      <c r="L31" s="33"/>
      <c r="M31" s="33"/>
      <c r="N31" s="33"/>
      <c r="O31" s="33"/>
      <c r="P31" s="33"/>
    </row>
    <row r="32" spans="1:16" x14ac:dyDescent="0.25">
      <c r="A32" s="11" t="s">
        <v>39</v>
      </c>
      <c r="B32" s="17">
        <v>323.41000000000003</v>
      </c>
      <c r="C32" s="18">
        <v>370.42</v>
      </c>
      <c r="D32" s="18">
        <v>759.82</v>
      </c>
      <c r="E32" s="18">
        <v>1682.96</v>
      </c>
      <c r="F32" s="18">
        <v>1450.01</v>
      </c>
      <c r="G32" s="18">
        <v>910.57</v>
      </c>
      <c r="H32" s="19">
        <f t="shared" si="2"/>
        <v>5497.19</v>
      </c>
      <c r="I32" s="41"/>
      <c r="J32" s="33"/>
      <c r="K32" s="33"/>
      <c r="L32" s="33"/>
      <c r="M32" s="33"/>
      <c r="N32" s="33"/>
      <c r="O32" s="33"/>
      <c r="P32" s="33"/>
    </row>
    <row r="33" spans="1:16" x14ac:dyDescent="0.25">
      <c r="A33" s="11" t="s">
        <v>40</v>
      </c>
      <c r="B33" s="17">
        <v>423.64</v>
      </c>
      <c r="C33" s="18">
        <v>401.72</v>
      </c>
      <c r="D33" s="18">
        <v>587.99</v>
      </c>
      <c r="E33" s="18">
        <v>606.79</v>
      </c>
      <c r="F33" s="18">
        <v>245.03</v>
      </c>
      <c r="G33" s="18">
        <v>77.819999999999993</v>
      </c>
      <c r="H33" s="19">
        <f t="shared" si="2"/>
        <v>2342.9900000000002</v>
      </c>
      <c r="I33" s="41"/>
      <c r="J33" s="33"/>
      <c r="K33" s="33"/>
      <c r="L33" s="33"/>
      <c r="M33" s="33"/>
      <c r="N33" s="33"/>
      <c r="O33" s="33"/>
      <c r="P33" s="33"/>
    </row>
    <row r="34" spans="1:16" x14ac:dyDescent="0.25">
      <c r="A34" s="11" t="s">
        <v>41</v>
      </c>
      <c r="B34" s="17">
        <v>546.64</v>
      </c>
      <c r="C34" s="18">
        <v>461.96</v>
      </c>
      <c r="D34" s="18">
        <v>670.11</v>
      </c>
      <c r="E34" s="18">
        <v>372.28</v>
      </c>
      <c r="F34" s="18">
        <v>139.18</v>
      </c>
      <c r="G34" s="18">
        <v>34.92</v>
      </c>
      <c r="H34" s="19">
        <f t="shared" si="2"/>
        <v>2225.0899999999997</v>
      </c>
      <c r="I34" s="41"/>
      <c r="J34" s="33"/>
      <c r="K34" s="33"/>
      <c r="L34" s="33"/>
      <c r="M34" s="33"/>
      <c r="N34" s="33"/>
      <c r="O34" s="33"/>
      <c r="P34" s="33"/>
    </row>
    <row r="35" spans="1:16" x14ac:dyDescent="0.25">
      <c r="A35" s="11" t="s">
        <v>42</v>
      </c>
      <c r="B35" s="17">
        <v>608.12</v>
      </c>
      <c r="C35" s="18">
        <v>452.4</v>
      </c>
      <c r="D35" s="18">
        <v>605.78</v>
      </c>
      <c r="E35" s="18">
        <v>753.38</v>
      </c>
      <c r="F35" s="18">
        <v>403.79</v>
      </c>
      <c r="G35" s="18">
        <v>103.48</v>
      </c>
      <c r="H35" s="19">
        <f t="shared" si="2"/>
        <v>2926.95</v>
      </c>
      <c r="I35" s="41"/>
      <c r="J35" s="33"/>
      <c r="K35" s="33"/>
      <c r="L35" s="33"/>
      <c r="M35" s="33"/>
      <c r="N35" s="33"/>
      <c r="O35" s="33"/>
      <c r="P35" s="33"/>
    </row>
    <row r="36" spans="1:16" x14ac:dyDescent="0.25">
      <c r="A36" s="11" t="s">
        <v>43</v>
      </c>
      <c r="B36" s="17">
        <v>239.51</v>
      </c>
      <c r="C36" s="18">
        <v>223.05</v>
      </c>
      <c r="D36" s="18">
        <v>392.1</v>
      </c>
      <c r="E36" s="18">
        <v>444.89</v>
      </c>
      <c r="F36" s="18">
        <v>128.47999999999999</v>
      </c>
      <c r="G36" s="18">
        <v>26.41</v>
      </c>
      <c r="H36" s="19">
        <f t="shared" si="2"/>
        <v>1454.4400000000003</v>
      </c>
      <c r="I36" s="41"/>
      <c r="J36" s="33"/>
      <c r="K36" s="33"/>
      <c r="L36" s="33"/>
      <c r="M36" s="33"/>
      <c r="N36" s="33"/>
      <c r="O36" s="33"/>
      <c r="P36" s="33"/>
    </row>
    <row r="37" spans="1:16" x14ac:dyDescent="0.25">
      <c r="A37" s="13" t="s">
        <v>44</v>
      </c>
      <c r="B37" s="17">
        <v>299.77</v>
      </c>
      <c r="C37" s="18">
        <v>243.96</v>
      </c>
      <c r="D37" s="18">
        <v>529.33000000000004</v>
      </c>
      <c r="E37" s="18">
        <v>487.36</v>
      </c>
      <c r="F37" s="18">
        <v>197.14</v>
      </c>
      <c r="G37" s="18">
        <v>80.239999999999995</v>
      </c>
      <c r="H37" s="19">
        <f t="shared" si="2"/>
        <v>1837.8</v>
      </c>
      <c r="I37" s="41"/>
      <c r="J37" s="33"/>
      <c r="K37" s="33"/>
      <c r="L37" s="33"/>
      <c r="M37" s="33"/>
      <c r="N37" s="33"/>
      <c r="O37" s="33"/>
      <c r="P37" s="33"/>
    </row>
    <row r="38" spans="1:16" x14ac:dyDescent="0.25">
      <c r="A38" s="10" t="s">
        <v>7</v>
      </c>
      <c r="B38" s="20">
        <f>SUM(B25:B37)</f>
        <v>1711193.2399999998</v>
      </c>
      <c r="C38" s="21">
        <f t="shared" ref="C38" si="3">SUM(C25:C37)</f>
        <v>1848283.8199999998</v>
      </c>
      <c r="D38" s="21">
        <f t="shared" ref="D38" si="4">SUM(D25:D37)</f>
        <v>3210068.3100000005</v>
      </c>
      <c r="E38" s="21">
        <f t="shared" ref="E38" si="5">SUM(E25:E37)</f>
        <v>4483723.4800000004</v>
      </c>
      <c r="F38" s="21">
        <f t="shared" ref="F38" si="6">SUM(F25:F37)</f>
        <v>2130499.3499999996</v>
      </c>
      <c r="G38" s="22">
        <f t="shared" ref="G38" si="7">SUM(G25:G37)</f>
        <v>906227.13999999978</v>
      </c>
      <c r="H38" s="25">
        <f t="shared" ref="H38" si="8">SUM(H25:H37)</f>
        <v>14289995.339999998</v>
      </c>
      <c r="J38" s="33"/>
      <c r="K38" s="33"/>
      <c r="L38" s="33"/>
      <c r="M38" s="33"/>
      <c r="N38" s="33"/>
      <c r="O38" s="33"/>
      <c r="P38" s="33"/>
    </row>
    <row r="39" spans="1:16" x14ac:dyDescent="0.25">
      <c r="A39" s="31" t="s">
        <v>78</v>
      </c>
      <c r="B39" s="34"/>
      <c r="C39" s="34"/>
      <c r="D39" s="34"/>
      <c r="E39" s="34"/>
      <c r="F39" s="34"/>
      <c r="G39" s="34"/>
      <c r="H39" s="34"/>
      <c r="J39" s="33"/>
      <c r="K39" s="33"/>
      <c r="L39" s="33"/>
      <c r="M39" s="33"/>
      <c r="N39" s="33"/>
      <c r="O39" s="33"/>
      <c r="P39" s="33"/>
    </row>
    <row r="40" spans="1:16" x14ac:dyDescent="0.25">
      <c r="A40" s="31" t="s">
        <v>82</v>
      </c>
      <c r="B40" s="34"/>
      <c r="C40" s="34"/>
      <c r="D40" s="34"/>
      <c r="E40" s="34"/>
      <c r="F40" s="34"/>
      <c r="G40" s="34"/>
      <c r="H40" s="34"/>
      <c r="J40" s="33"/>
      <c r="K40" s="33"/>
      <c r="L40" s="33"/>
      <c r="M40" s="33"/>
      <c r="N40" s="33"/>
      <c r="O40" s="33"/>
      <c r="P40" s="33"/>
    </row>
    <row r="41" spans="1:16" x14ac:dyDescent="0.25">
      <c r="A41" s="31" t="str">
        <f>IF(1&lt;2,"Lecture : "&amp;ROUND(F26,0)&amp;" enfants de 18 à 24 ans vivent dans une famille non immigrée dont la personne de référence est française par acquisition.","")</f>
        <v>Lecture : 23785 enfants de 18 à 24 ans vivent dans une famille non immigrée dont la personne de référence est française par acquisition.</v>
      </c>
      <c r="B41" s="34"/>
      <c r="C41" s="34"/>
      <c r="D41" s="34"/>
      <c r="E41" s="34"/>
      <c r="F41" s="34"/>
      <c r="G41" s="34"/>
      <c r="H41" s="34"/>
      <c r="J41" s="33"/>
      <c r="K41" s="33"/>
      <c r="L41" s="33"/>
      <c r="M41" s="33"/>
      <c r="N41" s="33"/>
      <c r="O41" s="33"/>
      <c r="P41" s="33"/>
    </row>
    <row r="42" spans="1:16" x14ac:dyDescent="0.25">
      <c r="A42" s="32" t="s">
        <v>83</v>
      </c>
      <c r="B42" s="34"/>
      <c r="C42" s="34"/>
      <c r="D42" s="34"/>
      <c r="E42" s="34"/>
      <c r="F42" s="34"/>
      <c r="G42" s="34"/>
      <c r="H42" s="34"/>
      <c r="J42" s="33"/>
      <c r="K42" s="33"/>
      <c r="L42" s="33"/>
      <c r="M42" s="33"/>
      <c r="N42" s="33"/>
      <c r="O42" s="33"/>
      <c r="P42" s="33"/>
    </row>
    <row r="43" spans="1:16" x14ac:dyDescent="0.25">
      <c r="J43" s="33"/>
      <c r="K43" s="33"/>
      <c r="L43" s="33"/>
      <c r="M43" s="33"/>
      <c r="N43" s="33"/>
      <c r="O43" s="33"/>
      <c r="P43" s="33"/>
    </row>
    <row r="44" spans="1:16" x14ac:dyDescent="0.25">
      <c r="A44" s="3" t="s">
        <v>21</v>
      </c>
      <c r="J44" s="33"/>
      <c r="K44" s="33"/>
      <c r="L44" s="33"/>
      <c r="M44" s="33"/>
      <c r="N44" s="33"/>
      <c r="O44" s="33"/>
      <c r="P44" s="33"/>
    </row>
    <row r="45" spans="1:16" x14ac:dyDescent="0.25">
      <c r="A45" s="4"/>
      <c r="B45" s="6" t="s">
        <v>47</v>
      </c>
      <c r="C45" s="7" t="s">
        <v>48</v>
      </c>
      <c r="D45" s="7" t="s">
        <v>49</v>
      </c>
      <c r="E45" s="7" t="s">
        <v>50</v>
      </c>
      <c r="F45" s="7" t="s">
        <v>51</v>
      </c>
      <c r="G45" s="8" t="s">
        <v>52</v>
      </c>
      <c r="H45" s="9" t="s">
        <v>7</v>
      </c>
    </row>
    <row r="46" spans="1:16" x14ac:dyDescent="0.25">
      <c r="A46" s="12" t="s">
        <v>32</v>
      </c>
      <c r="B46" s="14">
        <f t="shared" ref="B46:H48" si="9">B4+B25</f>
        <v>1682677.91</v>
      </c>
      <c r="C46" s="15">
        <f t="shared" si="9"/>
        <v>1817345.88</v>
      </c>
      <c r="D46" s="15">
        <f t="shared" si="9"/>
        <v>3158804.64</v>
      </c>
      <c r="E46" s="15">
        <f t="shared" si="9"/>
        <v>4420349.3600000003</v>
      </c>
      <c r="F46" s="15">
        <f t="shared" si="9"/>
        <v>2100174.9</v>
      </c>
      <c r="G46" s="15">
        <f t="shared" si="9"/>
        <v>894490.48</v>
      </c>
      <c r="H46" s="16">
        <f t="shared" si="9"/>
        <v>14073843.17</v>
      </c>
    </row>
    <row r="47" spans="1:16" x14ac:dyDescent="0.25">
      <c r="A47" s="11" t="s">
        <v>33</v>
      </c>
      <c r="B47" s="17">
        <f t="shared" si="9"/>
        <v>165737.64000000001</v>
      </c>
      <c r="C47" s="18">
        <f t="shared" si="9"/>
        <v>193323.44</v>
      </c>
      <c r="D47" s="18">
        <f t="shared" si="9"/>
        <v>349243.21</v>
      </c>
      <c r="E47" s="18">
        <f t="shared" si="9"/>
        <v>473630.07</v>
      </c>
      <c r="F47" s="18">
        <f t="shared" si="9"/>
        <v>289192.53999999998</v>
      </c>
      <c r="G47" s="18">
        <f t="shared" si="9"/>
        <v>138432.95999999999</v>
      </c>
      <c r="H47" s="19">
        <f t="shared" si="9"/>
        <v>1609559.8599999999</v>
      </c>
    </row>
    <row r="48" spans="1:16" x14ac:dyDescent="0.25">
      <c r="A48" s="11" t="s">
        <v>34</v>
      </c>
      <c r="B48" s="17">
        <f t="shared" si="9"/>
        <v>18171.849999999999</v>
      </c>
      <c r="C48" s="18">
        <f t="shared" si="9"/>
        <v>19757.2</v>
      </c>
      <c r="D48" s="18">
        <f t="shared" si="9"/>
        <v>36977.299999999996</v>
      </c>
      <c r="E48" s="18">
        <f t="shared" si="9"/>
        <v>59819.07</v>
      </c>
      <c r="F48" s="18">
        <f t="shared" si="9"/>
        <v>43075.72</v>
      </c>
      <c r="G48" s="18">
        <f t="shared" si="9"/>
        <v>21525.55</v>
      </c>
      <c r="H48" s="19">
        <f t="shared" si="9"/>
        <v>199326.68999999997</v>
      </c>
    </row>
    <row r="49" spans="1:8" x14ac:dyDescent="0.25">
      <c r="A49" s="11" t="s">
        <v>35</v>
      </c>
      <c r="B49" s="17">
        <f t="shared" ref="B49:H49" si="10">B7+B28</f>
        <v>6772.1799999999994</v>
      </c>
      <c r="C49" s="18">
        <f t="shared" si="10"/>
        <v>7258.85</v>
      </c>
      <c r="D49" s="18">
        <f t="shared" si="10"/>
        <v>13011.57</v>
      </c>
      <c r="E49" s="18">
        <f t="shared" si="10"/>
        <v>16541.11</v>
      </c>
      <c r="F49" s="18">
        <f t="shared" si="10"/>
        <v>8309.86</v>
      </c>
      <c r="G49" s="18">
        <f t="shared" si="10"/>
        <v>6092.3</v>
      </c>
      <c r="H49" s="19">
        <f t="shared" si="10"/>
        <v>57985.87</v>
      </c>
    </row>
    <row r="50" spans="1:8" x14ac:dyDescent="0.25">
      <c r="A50" s="11" t="s">
        <v>36</v>
      </c>
      <c r="B50" s="17">
        <f t="shared" ref="B50:H50" si="11">B8+B29</f>
        <v>6648.78</v>
      </c>
      <c r="C50" s="18">
        <f t="shared" si="11"/>
        <v>6535.26</v>
      </c>
      <c r="D50" s="18">
        <f t="shared" si="11"/>
        <v>11922.55</v>
      </c>
      <c r="E50" s="18">
        <f t="shared" si="11"/>
        <v>13968.41</v>
      </c>
      <c r="F50" s="18">
        <f t="shared" si="11"/>
        <v>6526.72</v>
      </c>
      <c r="G50" s="18">
        <f t="shared" si="11"/>
        <v>4428.2999999999993</v>
      </c>
      <c r="H50" s="19">
        <f t="shared" si="11"/>
        <v>50030.02</v>
      </c>
    </row>
    <row r="51" spans="1:8" x14ac:dyDescent="0.25">
      <c r="A51" s="11" t="s">
        <v>37</v>
      </c>
      <c r="B51" s="17">
        <f t="shared" ref="B51:H51" si="12">B9+B30</f>
        <v>23657.34</v>
      </c>
      <c r="C51" s="18">
        <f t="shared" si="12"/>
        <v>24338.149999999998</v>
      </c>
      <c r="D51" s="18">
        <f t="shared" si="12"/>
        <v>42110.18</v>
      </c>
      <c r="E51" s="18">
        <f t="shared" si="12"/>
        <v>53039.77</v>
      </c>
      <c r="F51" s="18">
        <f t="shared" si="12"/>
        <v>19147.47</v>
      </c>
      <c r="G51" s="18">
        <f t="shared" si="12"/>
        <v>7218.06</v>
      </c>
      <c r="H51" s="19">
        <f t="shared" si="12"/>
        <v>169510.97</v>
      </c>
    </row>
    <row r="52" spans="1:8" x14ac:dyDescent="0.25">
      <c r="A52" s="11" t="s">
        <v>38</v>
      </c>
      <c r="B52" s="17">
        <f t="shared" ref="B52:H52" si="13">B10+B31</f>
        <v>12958.17</v>
      </c>
      <c r="C52" s="18">
        <f t="shared" si="13"/>
        <v>13234.98</v>
      </c>
      <c r="D52" s="18">
        <f t="shared" si="13"/>
        <v>20070.52</v>
      </c>
      <c r="E52" s="18">
        <f t="shared" si="13"/>
        <v>21625.920000000002</v>
      </c>
      <c r="F52" s="18">
        <f t="shared" si="13"/>
        <v>9145.2200000000012</v>
      </c>
      <c r="G52" s="18">
        <f t="shared" si="13"/>
        <v>3109.8700000000003</v>
      </c>
      <c r="H52" s="19">
        <f t="shared" si="13"/>
        <v>80144.680000000008</v>
      </c>
    </row>
    <row r="53" spans="1:8" x14ac:dyDescent="0.25">
      <c r="A53" s="11" t="s">
        <v>39</v>
      </c>
      <c r="B53" s="17">
        <f t="shared" ref="B53:H53" si="14">B11+B32</f>
        <v>37241.100000000006</v>
      </c>
      <c r="C53" s="18">
        <f t="shared" si="14"/>
        <v>34666.959999999999</v>
      </c>
      <c r="D53" s="18">
        <f t="shared" si="14"/>
        <v>50844.84</v>
      </c>
      <c r="E53" s="18">
        <f t="shared" si="14"/>
        <v>52042.11</v>
      </c>
      <c r="F53" s="18">
        <f t="shared" si="14"/>
        <v>32031.96</v>
      </c>
      <c r="G53" s="18">
        <f t="shared" si="14"/>
        <v>28086.89</v>
      </c>
      <c r="H53" s="19">
        <f t="shared" si="14"/>
        <v>234913.86000000002</v>
      </c>
    </row>
    <row r="54" spans="1:8" x14ac:dyDescent="0.25">
      <c r="A54" s="11" t="s">
        <v>40</v>
      </c>
      <c r="B54" s="17">
        <f t="shared" ref="B54:H54" si="15">B12+B33</f>
        <v>34995.08</v>
      </c>
      <c r="C54" s="18">
        <f t="shared" si="15"/>
        <v>33474.11</v>
      </c>
      <c r="D54" s="18">
        <f t="shared" si="15"/>
        <v>48345.89</v>
      </c>
      <c r="E54" s="18">
        <f t="shared" si="15"/>
        <v>49859.76</v>
      </c>
      <c r="F54" s="18">
        <f t="shared" si="15"/>
        <v>32958.89</v>
      </c>
      <c r="G54" s="18">
        <f t="shared" si="15"/>
        <v>24011.41</v>
      </c>
      <c r="H54" s="19">
        <f t="shared" si="15"/>
        <v>223645.13999999998</v>
      </c>
    </row>
    <row r="55" spans="1:8" x14ac:dyDescent="0.25">
      <c r="A55" s="11" t="s">
        <v>41</v>
      </c>
      <c r="B55" s="17">
        <f t="shared" ref="B55:H59" si="16">B13+B34</f>
        <v>18494.259999999998</v>
      </c>
      <c r="C55" s="18">
        <f t="shared" si="16"/>
        <v>16013.89</v>
      </c>
      <c r="D55" s="18">
        <f t="shared" si="16"/>
        <v>19319.810000000001</v>
      </c>
      <c r="E55" s="18">
        <f t="shared" si="16"/>
        <v>16686.07</v>
      </c>
      <c r="F55" s="18">
        <f t="shared" si="16"/>
        <v>10657.6</v>
      </c>
      <c r="G55" s="18">
        <f t="shared" si="16"/>
        <v>7122.27</v>
      </c>
      <c r="H55" s="19">
        <f t="shared" si="16"/>
        <v>88293.900000000009</v>
      </c>
    </row>
    <row r="56" spans="1:8" x14ac:dyDescent="0.25">
      <c r="A56" s="11" t="s">
        <v>42</v>
      </c>
      <c r="B56" s="17">
        <f t="shared" si="16"/>
        <v>58406.060000000005</v>
      </c>
      <c r="C56" s="18">
        <f t="shared" si="16"/>
        <v>55924.76</v>
      </c>
      <c r="D56" s="18">
        <f t="shared" si="16"/>
        <v>83648.5</v>
      </c>
      <c r="E56" s="18">
        <f t="shared" si="16"/>
        <v>87505.790000000008</v>
      </c>
      <c r="F56" s="18">
        <f t="shared" si="16"/>
        <v>44029.54</v>
      </c>
      <c r="G56" s="18">
        <f t="shared" si="16"/>
        <v>15851.57</v>
      </c>
      <c r="H56" s="19">
        <f t="shared" si="16"/>
        <v>345366.22000000009</v>
      </c>
    </row>
    <row r="57" spans="1:8" x14ac:dyDescent="0.25">
      <c r="A57" s="11" t="s">
        <v>43</v>
      </c>
      <c r="B57" s="17">
        <f t="shared" si="16"/>
        <v>15311.14</v>
      </c>
      <c r="C57" s="18">
        <f t="shared" si="16"/>
        <v>16440.48</v>
      </c>
      <c r="D57" s="18">
        <f t="shared" si="16"/>
        <v>28571.239999999998</v>
      </c>
      <c r="E57" s="18">
        <f t="shared" si="16"/>
        <v>37925.279999999999</v>
      </c>
      <c r="F57" s="18">
        <f t="shared" si="16"/>
        <v>24053.97</v>
      </c>
      <c r="G57" s="18">
        <f t="shared" si="16"/>
        <v>9343.34</v>
      </c>
      <c r="H57" s="19">
        <f t="shared" si="16"/>
        <v>131645.45000000001</v>
      </c>
    </row>
    <row r="58" spans="1:8" x14ac:dyDescent="0.25">
      <c r="A58" s="13" t="s">
        <v>44</v>
      </c>
      <c r="B58" s="17">
        <f t="shared" si="16"/>
        <v>29900.09</v>
      </c>
      <c r="C58" s="18">
        <f t="shared" si="16"/>
        <v>29585.079999999998</v>
      </c>
      <c r="D58" s="18">
        <f t="shared" si="16"/>
        <v>45043.08</v>
      </c>
      <c r="E58" s="18">
        <f t="shared" si="16"/>
        <v>51267.07</v>
      </c>
      <c r="F58" s="18">
        <f t="shared" si="16"/>
        <v>26917.71</v>
      </c>
      <c r="G58" s="18">
        <f t="shared" si="16"/>
        <v>11161.58</v>
      </c>
      <c r="H58" s="19">
        <f t="shared" si="16"/>
        <v>193874.61</v>
      </c>
    </row>
    <row r="59" spans="1:8" x14ac:dyDescent="0.25">
      <c r="A59" s="10" t="s">
        <v>7</v>
      </c>
      <c r="B59" s="20">
        <f t="shared" si="16"/>
        <v>2110971.5999999996</v>
      </c>
      <c r="C59" s="21">
        <f t="shared" si="16"/>
        <v>2267899.04</v>
      </c>
      <c r="D59" s="21">
        <f t="shared" si="16"/>
        <v>3907913.3300000005</v>
      </c>
      <c r="E59" s="21">
        <f t="shared" si="16"/>
        <v>5354259.790000001</v>
      </c>
      <c r="F59" s="21">
        <f t="shared" si="16"/>
        <v>2646222.0999999996</v>
      </c>
      <c r="G59" s="22">
        <f t="shared" si="16"/>
        <v>1170874.5799999998</v>
      </c>
      <c r="H59" s="25">
        <f t="shared" si="16"/>
        <v>17458140.439999998</v>
      </c>
    </row>
    <row r="60" spans="1:8" x14ac:dyDescent="0.25">
      <c r="A60" s="31" t="s">
        <v>82</v>
      </c>
    </row>
    <row r="61" spans="1:8" x14ac:dyDescent="0.25">
      <c r="A61" s="32" t="s">
        <v>83</v>
      </c>
    </row>
  </sheetData>
  <pageMargins left="0.7" right="0.7" top="0.75" bottom="0.75" header="0.3" footer="0.3"/>
  <pageSetup paperSize="9"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0" width="11.42578125" style="1"/>
    <col min="11" max="13" width="12.85546875" style="1" bestFit="1" customWidth="1"/>
    <col min="14" max="14" width="14.28515625" style="1" bestFit="1" customWidth="1"/>
    <col min="15" max="16" width="12.85546875" style="1" bestFit="1" customWidth="1"/>
    <col min="17" max="16384" width="11.42578125" style="1"/>
  </cols>
  <sheetData>
    <row r="1" spans="1:16" x14ac:dyDescent="0.25">
      <c r="A1" s="2" t="s">
        <v>56</v>
      </c>
      <c r="J1" s="33"/>
      <c r="K1" s="33"/>
      <c r="L1" s="33"/>
      <c r="M1" s="33"/>
      <c r="N1" s="33"/>
      <c r="O1" s="33"/>
      <c r="P1" s="33"/>
    </row>
    <row r="2" spans="1:16" x14ac:dyDescent="0.25">
      <c r="A2" s="3" t="s">
        <v>1</v>
      </c>
      <c r="J2" s="33"/>
      <c r="K2" s="33"/>
      <c r="L2" s="33"/>
      <c r="M2" s="33"/>
      <c r="N2" s="33"/>
      <c r="O2" s="33"/>
      <c r="P2" s="33"/>
    </row>
    <row r="3" spans="1:16" ht="39.75" customHeight="1" x14ac:dyDescent="0.25">
      <c r="A3" s="4"/>
      <c r="B3" s="6" t="s">
        <v>47</v>
      </c>
      <c r="C3" s="7" t="s">
        <v>48</v>
      </c>
      <c r="D3" s="7" t="s">
        <v>49</v>
      </c>
      <c r="E3" s="7" t="s">
        <v>50</v>
      </c>
      <c r="F3" s="7" t="s">
        <v>51</v>
      </c>
      <c r="G3" s="8" t="s">
        <v>52</v>
      </c>
      <c r="H3" s="9" t="s">
        <v>7</v>
      </c>
      <c r="J3" s="33"/>
      <c r="K3" s="33"/>
      <c r="L3" s="33"/>
      <c r="M3" s="33"/>
      <c r="N3" s="33"/>
      <c r="O3" s="33"/>
      <c r="P3" s="33"/>
    </row>
    <row r="4" spans="1:16" x14ac:dyDescent="0.25">
      <c r="A4" s="23" t="s">
        <v>24</v>
      </c>
      <c r="B4" s="14">
        <v>759.78</v>
      </c>
      <c r="C4" s="15">
        <v>909.72</v>
      </c>
      <c r="D4" s="15">
        <v>1713.62</v>
      </c>
      <c r="E4" s="15">
        <v>2603.3000000000002</v>
      </c>
      <c r="F4" s="15">
        <v>1375.75</v>
      </c>
      <c r="G4" s="15">
        <v>632.49</v>
      </c>
      <c r="H4" s="16">
        <f>SUM(B4:G4)</f>
        <v>7994.66</v>
      </c>
      <c r="I4" s="41"/>
      <c r="J4" s="33"/>
      <c r="K4" s="33"/>
      <c r="L4" s="33"/>
      <c r="M4" s="33"/>
      <c r="N4" s="33"/>
      <c r="O4" s="33"/>
      <c r="P4" s="33"/>
    </row>
    <row r="5" spans="1:16" x14ac:dyDescent="0.25">
      <c r="A5" s="24" t="s">
        <v>25</v>
      </c>
      <c r="B5" s="17">
        <v>29638.74</v>
      </c>
      <c r="C5" s="18">
        <v>35101.79</v>
      </c>
      <c r="D5" s="18">
        <v>62801.81</v>
      </c>
      <c r="E5" s="18">
        <v>82870.399999999994</v>
      </c>
      <c r="F5" s="18">
        <v>46480.24</v>
      </c>
      <c r="G5" s="18">
        <v>14615.27</v>
      </c>
      <c r="H5" s="19">
        <f t="shared" ref="H5:H12" si="0">SUM(B5:G5)</f>
        <v>271508.25</v>
      </c>
      <c r="I5" s="41"/>
      <c r="J5" s="33"/>
    </row>
    <row r="6" spans="1:16" x14ac:dyDescent="0.25">
      <c r="A6" s="24" t="s">
        <v>26</v>
      </c>
      <c r="B6" s="17">
        <v>46908.75</v>
      </c>
      <c r="C6" s="18">
        <v>46659.12</v>
      </c>
      <c r="D6" s="18">
        <v>73164.02</v>
      </c>
      <c r="E6" s="18">
        <v>87400.01</v>
      </c>
      <c r="F6" s="18">
        <v>40852.39</v>
      </c>
      <c r="G6" s="18">
        <v>12532.95</v>
      </c>
      <c r="H6" s="19">
        <f t="shared" si="0"/>
        <v>307517.24000000005</v>
      </c>
      <c r="I6" s="41"/>
      <c r="J6" s="33"/>
      <c r="K6" s="33"/>
      <c r="L6" s="33"/>
      <c r="M6" s="33"/>
      <c r="N6" s="33"/>
      <c r="O6" s="33"/>
      <c r="P6" s="33"/>
    </row>
    <row r="7" spans="1:16" x14ac:dyDescent="0.25">
      <c r="A7" s="24" t="s">
        <v>27</v>
      </c>
      <c r="B7" s="17">
        <v>53896.5</v>
      </c>
      <c r="C7" s="18">
        <v>56948.79</v>
      </c>
      <c r="D7" s="18">
        <v>94174.95</v>
      </c>
      <c r="E7" s="18">
        <v>116221.68</v>
      </c>
      <c r="F7" s="18">
        <v>61474.45</v>
      </c>
      <c r="G7" s="18">
        <v>19656.71</v>
      </c>
      <c r="H7" s="19">
        <f t="shared" si="0"/>
        <v>402373.08</v>
      </c>
      <c r="I7" s="41"/>
      <c r="J7" s="33"/>
      <c r="K7" s="33"/>
      <c r="L7" s="33"/>
      <c r="M7" s="33"/>
      <c r="N7" s="33"/>
      <c r="O7" s="33"/>
      <c r="P7" s="33"/>
    </row>
    <row r="8" spans="1:16" x14ac:dyDescent="0.25">
      <c r="A8" s="24" t="s">
        <v>28</v>
      </c>
      <c r="B8" s="17">
        <v>76695.789999999994</v>
      </c>
      <c r="C8" s="18">
        <v>87393.82</v>
      </c>
      <c r="D8" s="18">
        <v>155871.48000000001</v>
      </c>
      <c r="E8" s="18">
        <v>207894.39</v>
      </c>
      <c r="F8" s="18">
        <v>135382</v>
      </c>
      <c r="G8" s="18">
        <v>54317.94</v>
      </c>
      <c r="H8" s="19">
        <f t="shared" si="0"/>
        <v>717555.41999999993</v>
      </c>
      <c r="I8" s="41"/>
      <c r="J8" s="33"/>
      <c r="K8" s="33"/>
      <c r="L8" s="33"/>
      <c r="M8" s="33"/>
      <c r="N8" s="33"/>
      <c r="O8" s="33"/>
      <c r="P8" s="33"/>
    </row>
    <row r="9" spans="1:16" x14ac:dyDescent="0.25">
      <c r="A9" s="24" t="s">
        <v>29</v>
      </c>
      <c r="B9" s="17">
        <v>148718.89000000001</v>
      </c>
      <c r="C9" s="18">
        <v>153800.12</v>
      </c>
      <c r="D9" s="18">
        <v>249195.69</v>
      </c>
      <c r="E9" s="18">
        <v>292681.55</v>
      </c>
      <c r="F9" s="18">
        <v>163900.29</v>
      </c>
      <c r="G9" s="18">
        <v>53740.97</v>
      </c>
      <c r="H9" s="19">
        <f t="shared" si="0"/>
        <v>1062037.51</v>
      </c>
      <c r="I9" s="41"/>
      <c r="J9" s="33"/>
      <c r="K9" s="33"/>
      <c r="L9" s="33"/>
      <c r="M9" s="33"/>
      <c r="N9" s="33"/>
      <c r="O9" s="33"/>
      <c r="P9" s="33"/>
    </row>
    <row r="10" spans="1:16" x14ac:dyDescent="0.25">
      <c r="A10" s="11" t="s">
        <v>30</v>
      </c>
      <c r="B10" s="17">
        <v>805.69</v>
      </c>
      <c r="C10" s="18">
        <v>1238.99</v>
      </c>
      <c r="D10" s="18">
        <v>4017.54</v>
      </c>
      <c r="E10" s="18">
        <v>15366.26</v>
      </c>
      <c r="F10" s="18">
        <v>34508.9</v>
      </c>
      <c r="G10" s="18">
        <v>92546.92</v>
      </c>
      <c r="H10" s="19">
        <f t="shared" si="0"/>
        <v>148484.29999999999</v>
      </c>
      <c r="I10" s="41"/>
      <c r="J10" s="33"/>
      <c r="K10" s="33"/>
      <c r="L10" s="33"/>
      <c r="M10" s="33"/>
      <c r="N10" s="33"/>
      <c r="O10" s="33"/>
      <c r="P10" s="33"/>
    </row>
    <row r="11" spans="1:16" x14ac:dyDescent="0.25">
      <c r="A11" s="11" t="s">
        <v>31</v>
      </c>
      <c r="B11" s="17">
        <v>42354.21</v>
      </c>
      <c r="C11" s="18">
        <v>37562.870000000003</v>
      </c>
      <c r="D11" s="18">
        <v>56905.919999999998</v>
      </c>
      <c r="E11" s="18">
        <v>65498.71</v>
      </c>
      <c r="F11" s="18">
        <v>31748.73</v>
      </c>
      <c r="G11" s="18">
        <v>16604.18</v>
      </c>
      <c r="H11" s="19">
        <f t="shared" si="0"/>
        <v>250674.62</v>
      </c>
      <c r="I11" s="41"/>
      <c r="J11" s="33"/>
      <c r="K11" s="33"/>
      <c r="L11" s="33"/>
      <c r="M11" s="33"/>
      <c r="N11" s="33"/>
      <c r="O11" s="33"/>
      <c r="P11" s="33"/>
    </row>
    <row r="12" spans="1:16" x14ac:dyDescent="0.25">
      <c r="A12" s="5" t="s">
        <v>7</v>
      </c>
      <c r="B12" s="20">
        <f>SUM(B4:B11)</f>
        <v>399778.35000000003</v>
      </c>
      <c r="C12" s="21">
        <f t="shared" ref="C12:G12" si="1">SUM(C4:C11)</f>
        <v>419615.22</v>
      </c>
      <c r="D12" s="21">
        <f t="shared" si="1"/>
        <v>697845.03000000014</v>
      </c>
      <c r="E12" s="21">
        <f t="shared" si="1"/>
        <v>870536.3</v>
      </c>
      <c r="F12" s="21">
        <f t="shared" si="1"/>
        <v>515722.75</v>
      </c>
      <c r="G12" s="22">
        <f t="shared" si="1"/>
        <v>264647.43</v>
      </c>
      <c r="H12" s="25">
        <f t="shared" si="0"/>
        <v>3168145.0800000005</v>
      </c>
      <c r="J12" s="33"/>
      <c r="K12" s="33"/>
      <c r="L12" s="33"/>
      <c r="M12" s="33"/>
      <c r="N12" s="33"/>
      <c r="O12" s="33"/>
      <c r="P12" s="33"/>
    </row>
    <row r="13" spans="1:16" x14ac:dyDescent="0.25">
      <c r="A13" s="31" t="s">
        <v>77</v>
      </c>
      <c r="B13" s="34"/>
      <c r="C13" s="34"/>
      <c r="D13" s="34"/>
      <c r="E13" s="34"/>
      <c r="F13" s="34"/>
      <c r="G13" s="34"/>
      <c r="H13" s="34"/>
      <c r="J13" s="33"/>
      <c r="K13" s="33"/>
      <c r="L13" s="33"/>
      <c r="M13" s="33"/>
      <c r="N13" s="33"/>
      <c r="O13" s="33"/>
      <c r="P13" s="33"/>
    </row>
    <row r="14" spans="1:16" x14ac:dyDescent="0.25">
      <c r="A14" s="31" t="s">
        <v>82</v>
      </c>
      <c r="B14" s="34"/>
      <c r="C14" s="34"/>
      <c r="D14" s="34"/>
      <c r="E14" s="34"/>
      <c r="F14" s="34"/>
      <c r="G14" s="34"/>
      <c r="H14" s="34"/>
      <c r="J14" s="33"/>
      <c r="K14" s="33"/>
      <c r="L14" s="33"/>
      <c r="M14" s="33"/>
      <c r="N14" s="33"/>
      <c r="O14" s="33"/>
      <c r="P14" s="33"/>
    </row>
    <row r="15" spans="1:16" x14ac:dyDescent="0.25">
      <c r="A15" s="31" t="str">
        <f>IF(1&lt;2,"Lecture : "&amp;ROUND(F4,0)&amp;" enfants de 18 à 24 ans vivent dans une famille immigrée dont la personne de référence est agriculteur exploitant.","")</f>
        <v>Lecture : 1376 enfants de 18 à 24 ans vivent dans une famille immigrée dont la personne de référence est agriculteur exploitant.</v>
      </c>
      <c r="B15" s="34"/>
      <c r="C15" s="34"/>
      <c r="D15" s="34"/>
      <c r="E15" s="34"/>
      <c r="F15" s="34"/>
      <c r="G15" s="34"/>
      <c r="H15" s="34"/>
      <c r="J15" s="33"/>
      <c r="K15" s="33"/>
      <c r="L15" s="33"/>
      <c r="M15" s="33"/>
      <c r="N15" s="33"/>
      <c r="O15" s="33"/>
      <c r="P15" s="33"/>
    </row>
    <row r="16" spans="1:16" x14ac:dyDescent="0.25">
      <c r="A16" s="32" t="s">
        <v>83</v>
      </c>
      <c r="B16" s="34"/>
      <c r="C16" s="34"/>
      <c r="D16" s="34"/>
      <c r="E16" s="34"/>
      <c r="F16" s="34"/>
      <c r="G16" s="34"/>
      <c r="H16" s="34"/>
      <c r="J16" s="33"/>
      <c r="K16" s="33"/>
      <c r="L16" s="33"/>
      <c r="M16" s="33"/>
      <c r="N16" s="33"/>
      <c r="O16" s="33"/>
      <c r="P16" s="33"/>
    </row>
    <row r="17" spans="1:16" x14ac:dyDescent="0.25">
      <c r="J17" s="33"/>
      <c r="K17" s="33"/>
      <c r="L17" s="33"/>
      <c r="M17" s="33"/>
      <c r="N17" s="33"/>
      <c r="O17" s="33"/>
      <c r="P17" s="33"/>
    </row>
    <row r="18" spans="1:16" x14ac:dyDescent="0.25">
      <c r="A18" s="3" t="s">
        <v>20</v>
      </c>
      <c r="J18" s="33"/>
      <c r="K18" s="33"/>
      <c r="L18" s="33"/>
      <c r="M18" s="33"/>
      <c r="N18" s="33"/>
      <c r="O18" s="33"/>
      <c r="P18" s="33"/>
    </row>
    <row r="19" spans="1:16" x14ac:dyDescent="0.25">
      <c r="A19" s="4"/>
      <c r="B19" s="6" t="s">
        <v>47</v>
      </c>
      <c r="C19" s="7" t="s">
        <v>48</v>
      </c>
      <c r="D19" s="7" t="s">
        <v>49</v>
      </c>
      <c r="E19" s="7" t="s">
        <v>50</v>
      </c>
      <c r="F19" s="7" t="s">
        <v>51</v>
      </c>
      <c r="G19" s="8" t="s">
        <v>52</v>
      </c>
      <c r="H19" s="9" t="s">
        <v>7</v>
      </c>
      <c r="J19" s="33"/>
      <c r="K19" s="33"/>
      <c r="L19" s="33"/>
      <c r="M19" s="33"/>
      <c r="N19" s="33"/>
      <c r="O19" s="33"/>
      <c r="P19" s="33"/>
    </row>
    <row r="20" spans="1:16" x14ac:dyDescent="0.25">
      <c r="A20" s="23" t="s">
        <v>24</v>
      </c>
      <c r="B20" s="14">
        <v>21421.24</v>
      </c>
      <c r="C20" s="15">
        <v>25737.91</v>
      </c>
      <c r="D20" s="15">
        <v>50003.33</v>
      </c>
      <c r="E20" s="15">
        <v>83592.929999999993</v>
      </c>
      <c r="F20" s="15">
        <v>40821.480000000003</v>
      </c>
      <c r="G20" s="15">
        <v>17200.349999999999</v>
      </c>
      <c r="H20" s="16">
        <f>SUM(B20:G20)</f>
        <v>238777.24000000002</v>
      </c>
      <c r="I20" s="41"/>
      <c r="J20" s="33"/>
      <c r="K20" s="33"/>
      <c r="L20" s="33"/>
      <c r="M20" s="33"/>
      <c r="N20" s="33"/>
      <c r="O20" s="33"/>
      <c r="P20" s="33"/>
    </row>
    <row r="21" spans="1:16" x14ac:dyDescent="0.25">
      <c r="A21" s="24" t="s">
        <v>25</v>
      </c>
      <c r="B21" s="17">
        <v>101371.67</v>
      </c>
      <c r="C21" s="18">
        <v>121964.07</v>
      </c>
      <c r="D21" s="18">
        <v>233750.82</v>
      </c>
      <c r="E21" s="18">
        <v>359679.41</v>
      </c>
      <c r="F21" s="18">
        <v>164437.51999999999</v>
      </c>
      <c r="G21" s="18">
        <v>43068.21</v>
      </c>
      <c r="H21" s="19">
        <f t="shared" ref="H21:H28" si="2">SUM(B21:G21)</f>
        <v>1024271.7</v>
      </c>
      <c r="I21" s="41"/>
      <c r="J21" s="33"/>
      <c r="K21" s="33"/>
      <c r="L21" s="33"/>
      <c r="M21" s="33"/>
      <c r="N21" s="33"/>
      <c r="O21" s="33"/>
      <c r="P21" s="33"/>
    </row>
    <row r="22" spans="1:16" x14ac:dyDescent="0.25">
      <c r="A22" s="24" t="s">
        <v>26</v>
      </c>
      <c r="B22" s="17">
        <v>306169.34999999998</v>
      </c>
      <c r="C22" s="18">
        <v>336259.06</v>
      </c>
      <c r="D22" s="18">
        <v>607385.37</v>
      </c>
      <c r="E22" s="18">
        <v>850269.43</v>
      </c>
      <c r="F22" s="18">
        <v>350501.47</v>
      </c>
      <c r="G22" s="18">
        <v>86164.34</v>
      </c>
      <c r="H22" s="19">
        <f t="shared" si="2"/>
        <v>2536749.0199999996</v>
      </c>
      <c r="I22" s="41"/>
      <c r="J22" s="33"/>
      <c r="K22" s="33"/>
      <c r="L22" s="33"/>
      <c r="M22" s="33"/>
      <c r="N22" s="33"/>
      <c r="O22" s="33"/>
      <c r="P22" s="33"/>
    </row>
    <row r="23" spans="1:16" x14ac:dyDescent="0.25">
      <c r="A23" s="24" t="s">
        <v>27</v>
      </c>
      <c r="B23" s="17">
        <v>430126.1</v>
      </c>
      <c r="C23" s="18">
        <v>466525.42</v>
      </c>
      <c r="D23" s="18">
        <v>810696.42</v>
      </c>
      <c r="E23" s="18">
        <v>1085727.54</v>
      </c>
      <c r="F23" s="18">
        <v>480447.09</v>
      </c>
      <c r="G23" s="18">
        <v>118347.21</v>
      </c>
      <c r="H23" s="19">
        <f t="shared" si="2"/>
        <v>3391869.78</v>
      </c>
      <c r="I23" s="41"/>
      <c r="J23" s="33"/>
      <c r="K23" s="33"/>
      <c r="L23" s="33"/>
      <c r="M23" s="33"/>
      <c r="N23" s="33"/>
      <c r="O23" s="33"/>
      <c r="P23" s="33"/>
    </row>
    <row r="24" spans="1:16" x14ac:dyDescent="0.25">
      <c r="A24" s="24" t="s">
        <v>28</v>
      </c>
      <c r="B24" s="17">
        <v>353835.49</v>
      </c>
      <c r="C24" s="18">
        <v>403630.97</v>
      </c>
      <c r="D24" s="18">
        <v>711635.63</v>
      </c>
      <c r="E24" s="18">
        <v>1037121.08</v>
      </c>
      <c r="F24" s="18">
        <v>546164.62</v>
      </c>
      <c r="G24" s="18">
        <v>168062.5</v>
      </c>
      <c r="H24" s="19">
        <f t="shared" si="2"/>
        <v>3220450.29</v>
      </c>
      <c r="I24" s="41"/>
      <c r="J24" s="33"/>
      <c r="K24" s="33"/>
      <c r="L24" s="33"/>
      <c r="M24" s="33"/>
      <c r="N24" s="33"/>
      <c r="O24" s="33"/>
      <c r="P24" s="33"/>
    </row>
    <row r="25" spans="1:16" x14ac:dyDescent="0.25">
      <c r="A25" s="24" t="s">
        <v>29</v>
      </c>
      <c r="B25" s="17">
        <v>419294.49</v>
      </c>
      <c r="C25" s="18">
        <v>425474.19</v>
      </c>
      <c r="D25" s="18">
        <v>688770.71</v>
      </c>
      <c r="E25" s="18">
        <v>916636.09</v>
      </c>
      <c r="F25" s="18">
        <v>451251.74</v>
      </c>
      <c r="G25" s="18">
        <v>112929.76</v>
      </c>
      <c r="H25" s="19">
        <f t="shared" si="2"/>
        <v>3014356.9799999995</v>
      </c>
      <c r="I25" s="41"/>
      <c r="J25" s="33"/>
      <c r="K25" s="33"/>
      <c r="L25" s="33"/>
      <c r="M25" s="33"/>
      <c r="N25" s="33"/>
      <c r="O25" s="33"/>
      <c r="P25" s="33"/>
    </row>
    <row r="26" spans="1:16" x14ac:dyDescent="0.25">
      <c r="A26" s="11" t="s">
        <v>30</v>
      </c>
      <c r="B26" s="17">
        <v>797.43</v>
      </c>
      <c r="C26" s="18">
        <v>1230.96</v>
      </c>
      <c r="D26" s="18">
        <v>4325.18</v>
      </c>
      <c r="E26" s="18">
        <v>21752.71</v>
      </c>
      <c r="F26" s="18">
        <v>49227.22</v>
      </c>
      <c r="G26" s="18">
        <v>331133.01</v>
      </c>
      <c r="H26" s="19">
        <f t="shared" si="2"/>
        <v>408466.51</v>
      </c>
      <c r="I26" s="41"/>
      <c r="J26" s="33"/>
    </row>
    <row r="27" spans="1:16" x14ac:dyDescent="0.25">
      <c r="A27" s="11" t="s">
        <v>31</v>
      </c>
      <c r="B27" s="17">
        <v>78177.460000000006</v>
      </c>
      <c r="C27" s="18">
        <v>67461.25</v>
      </c>
      <c r="D27" s="18">
        <v>103500.85</v>
      </c>
      <c r="E27" s="18">
        <v>128944.28</v>
      </c>
      <c r="F27" s="18">
        <v>47648.2</v>
      </c>
      <c r="G27" s="18">
        <v>29321.78</v>
      </c>
      <c r="H27" s="19">
        <f t="shared" si="2"/>
        <v>455053.82000000007</v>
      </c>
      <c r="I27" s="41"/>
      <c r="J27" s="33"/>
      <c r="K27" s="33"/>
      <c r="L27" s="33"/>
      <c r="M27" s="33"/>
      <c r="N27" s="33"/>
      <c r="O27" s="33"/>
      <c r="P27" s="33"/>
    </row>
    <row r="28" spans="1:16" x14ac:dyDescent="0.25">
      <c r="A28" s="5" t="s">
        <v>7</v>
      </c>
      <c r="B28" s="20">
        <f>SUM(B20:B27)</f>
        <v>1711193.23</v>
      </c>
      <c r="C28" s="21">
        <f t="shared" ref="C28" si="3">SUM(C20:C27)</f>
        <v>1848283.8299999998</v>
      </c>
      <c r="D28" s="21">
        <f t="shared" ref="D28" si="4">SUM(D20:D27)</f>
        <v>3210068.31</v>
      </c>
      <c r="E28" s="21">
        <f t="shared" ref="E28" si="5">SUM(E20:E27)</f>
        <v>4483723.4700000007</v>
      </c>
      <c r="F28" s="21">
        <f t="shared" ref="F28" si="6">SUM(F20:F27)</f>
        <v>2130499.3400000003</v>
      </c>
      <c r="G28" s="22">
        <f t="shared" ref="G28" si="7">SUM(G20:G27)</f>
        <v>906227.16</v>
      </c>
      <c r="H28" s="25">
        <f t="shared" si="2"/>
        <v>14289995.34</v>
      </c>
      <c r="J28" s="33"/>
      <c r="K28" s="33"/>
      <c r="L28" s="33"/>
      <c r="M28" s="33"/>
      <c r="N28" s="33"/>
      <c r="O28" s="33"/>
      <c r="P28" s="33"/>
    </row>
    <row r="29" spans="1:16" x14ac:dyDescent="0.25">
      <c r="A29" s="31" t="s">
        <v>78</v>
      </c>
      <c r="B29" s="34"/>
      <c r="C29" s="34"/>
      <c r="D29" s="34"/>
      <c r="E29" s="34"/>
      <c r="F29" s="34"/>
      <c r="G29" s="34"/>
      <c r="H29" s="34"/>
      <c r="J29" s="33"/>
      <c r="K29" s="33"/>
      <c r="L29" s="33"/>
      <c r="M29" s="33"/>
      <c r="N29" s="33"/>
      <c r="O29" s="33"/>
      <c r="P29" s="33"/>
    </row>
    <row r="30" spans="1:16" x14ac:dyDescent="0.25">
      <c r="A30" s="31" t="s">
        <v>82</v>
      </c>
      <c r="B30" s="34"/>
      <c r="C30" s="34"/>
      <c r="D30" s="34"/>
      <c r="E30" s="34"/>
      <c r="F30" s="34"/>
      <c r="G30" s="34"/>
      <c r="H30" s="34"/>
      <c r="J30" s="33"/>
      <c r="K30" s="33"/>
      <c r="L30" s="33"/>
      <c r="M30" s="33"/>
      <c r="N30" s="33"/>
      <c r="O30" s="33"/>
      <c r="P30" s="33"/>
    </row>
    <row r="31" spans="1:16" x14ac:dyDescent="0.25">
      <c r="A31" s="31" t="str">
        <f>IF(1&lt;2,"Lecture : "&amp;ROUND(F20,0)&amp;" enfants de 18 à 24 ans vivent dans une famille non immigrée dont la personne de référence est agriculteur exploitant.","")</f>
        <v>Lecture : 40821 enfants de 18 à 24 ans vivent dans une famille non immigrée dont la personne de référence est agriculteur exploitant.</v>
      </c>
      <c r="B31" s="34"/>
      <c r="C31" s="34"/>
      <c r="D31" s="34"/>
      <c r="E31" s="34"/>
      <c r="F31" s="34"/>
      <c r="G31" s="34"/>
      <c r="H31" s="34"/>
      <c r="J31" s="33"/>
      <c r="K31" s="33"/>
      <c r="L31" s="33"/>
      <c r="M31" s="33"/>
      <c r="N31" s="33"/>
      <c r="O31" s="33"/>
      <c r="P31" s="33"/>
    </row>
    <row r="32" spans="1:16" x14ac:dyDescent="0.25">
      <c r="A32" s="32" t="s">
        <v>83</v>
      </c>
      <c r="B32" s="34"/>
      <c r="C32" s="34"/>
      <c r="D32" s="34"/>
      <c r="E32" s="34"/>
      <c r="F32" s="34"/>
      <c r="G32" s="34"/>
      <c r="H32" s="34"/>
      <c r="J32" s="33"/>
      <c r="K32" s="33"/>
      <c r="L32" s="33"/>
      <c r="M32" s="33"/>
      <c r="N32" s="33"/>
      <c r="O32" s="33"/>
      <c r="P32" s="33"/>
    </row>
    <row r="33" spans="1:16" x14ac:dyDescent="0.25">
      <c r="J33" s="33"/>
      <c r="K33" s="33"/>
      <c r="L33" s="33"/>
      <c r="M33" s="33"/>
      <c r="N33" s="33"/>
      <c r="O33" s="33"/>
      <c r="P33" s="33"/>
    </row>
    <row r="34" spans="1:16" x14ac:dyDescent="0.25">
      <c r="A34" s="3" t="s">
        <v>21</v>
      </c>
      <c r="J34" s="33"/>
      <c r="K34" s="33"/>
      <c r="L34" s="33"/>
      <c r="M34" s="33"/>
      <c r="N34" s="33"/>
      <c r="O34" s="33"/>
      <c r="P34" s="33"/>
    </row>
    <row r="35" spans="1:16" x14ac:dyDescent="0.25">
      <c r="A35" s="4"/>
      <c r="B35" s="6" t="s">
        <v>47</v>
      </c>
      <c r="C35" s="7" t="s">
        <v>48</v>
      </c>
      <c r="D35" s="7" t="s">
        <v>49</v>
      </c>
      <c r="E35" s="7" t="s">
        <v>50</v>
      </c>
      <c r="F35" s="7" t="s">
        <v>51</v>
      </c>
      <c r="G35" s="8" t="s">
        <v>52</v>
      </c>
      <c r="H35" s="9" t="s">
        <v>7</v>
      </c>
    </row>
    <row r="36" spans="1:16" x14ac:dyDescent="0.25">
      <c r="A36" s="23"/>
      <c r="B36" s="14">
        <f t="shared" ref="B36:H44" si="8">B4+B20</f>
        <v>22181.02</v>
      </c>
      <c r="C36" s="15">
        <f t="shared" si="8"/>
        <v>26647.63</v>
      </c>
      <c r="D36" s="15">
        <f t="shared" si="8"/>
        <v>51716.950000000004</v>
      </c>
      <c r="E36" s="15">
        <f t="shared" si="8"/>
        <v>86196.23</v>
      </c>
      <c r="F36" s="15">
        <f t="shared" si="8"/>
        <v>42197.23</v>
      </c>
      <c r="G36" s="15">
        <f t="shared" si="8"/>
        <v>17832.84</v>
      </c>
      <c r="H36" s="16">
        <f t="shared" si="8"/>
        <v>246771.90000000002</v>
      </c>
    </row>
    <row r="37" spans="1:16" x14ac:dyDescent="0.25">
      <c r="A37" s="24" t="s">
        <v>25</v>
      </c>
      <c r="B37" s="17">
        <f t="shared" si="8"/>
        <v>131010.41</v>
      </c>
      <c r="C37" s="18">
        <f t="shared" si="8"/>
        <v>157065.86000000002</v>
      </c>
      <c r="D37" s="18">
        <f t="shared" si="8"/>
        <v>296552.63</v>
      </c>
      <c r="E37" s="18">
        <f t="shared" si="8"/>
        <v>442549.80999999994</v>
      </c>
      <c r="F37" s="18">
        <f t="shared" si="8"/>
        <v>210917.75999999998</v>
      </c>
      <c r="G37" s="18">
        <f t="shared" si="8"/>
        <v>57683.479999999996</v>
      </c>
      <c r="H37" s="19">
        <f t="shared" si="8"/>
        <v>1295779.95</v>
      </c>
    </row>
    <row r="38" spans="1:16" x14ac:dyDescent="0.25">
      <c r="A38" s="24" t="s">
        <v>26</v>
      </c>
      <c r="B38" s="17">
        <f t="shared" si="8"/>
        <v>353078.1</v>
      </c>
      <c r="C38" s="18">
        <f t="shared" si="8"/>
        <v>382918.18</v>
      </c>
      <c r="D38" s="18">
        <f t="shared" si="8"/>
        <v>680549.39</v>
      </c>
      <c r="E38" s="18">
        <f t="shared" si="8"/>
        <v>937669.44000000006</v>
      </c>
      <c r="F38" s="18">
        <f t="shared" si="8"/>
        <v>391353.86</v>
      </c>
      <c r="G38" s="18">
        <f t="shared" si="8"/>
        <v>98697.29</v>
      </c>
      <c r="H38" s="19">
        <f t="shared" si="8"/>
        <v>2844266.26</v>
      </c>
    </row>
    <row r="39" spans="1:16" x14ac:dyDescent="0.25">
      <c r="A39" s="24" t="s">
        <v>27</v>
      </c>
      <c r="B39" s="17">
        <f t="shared" si="8"/>
        <v>484022.6</v>
      </c>
      <c r="C39" s="18">
        <f t="shared" si="8"/>
        <v>523474.20999999996</v>
      </c>
      <c r="D39" s="18">
        <f t="shared" si="8"/>
        <v>904871.37</v>
      </c>
      <c r="E39" s="18">
        <f t="shared" si="8"/>
        <v>1201949.22</v>
      </c>
      <c r="F39" s="18">
        <f t="shared" si="8"/>
        <v>541921.54</v>
      </c>
      <c r="G39" s="18">
        <f t="shared" si="8"/>
        <v>138003.92000000001</v>
      </c>
      <c r="H39" s="19">
        <f t="shared" si="8"/>
        <v>3794242.86</v>
      </c>
    </row>
    <row r="40" spans="1:16" x14ac:dyDescent="0.25">
      <c r="A40" s="24" t="s">
        <v>28</v>
      </c>
      <c r="B40" s="17">
        <f t="shared" si="8"/>
        <v>430531.27999999997</v>
      </c>
      <c r="C40" s="18">
        <f t="shared" si="8"/>
        <v>491024.79</v>
      </c>
      <c r="D40" s="18">
        <f t="shared" si="8"/>
        <v>867507.11</v>
      </c>
      <c r="E40" s="18">
        <f t="shared" si="8"/>
        <v>1245015.47</v>
      </c>
      <c r="F40" s="18">
        <f t="shared" si="8"/>
        <v>681546.62</v>
      </c>
      <c r="G40" s="18">
        <f t="shared" si="8"/>
        <v>222380.44</v>
      </c>
      <c r="H40" s="19">
        <f t="shared" si="8"/>
        <v>3938005.71</v>
      </c>
    </row>
    <row r="41" spans="1:16" x14ac:dyDescent="0.25">
      <c r="A41" s="24" t="s">
        <v>29</v>
      </c>
      <c r="B41" s="17">
        <f t="shared" si="8"/>
        <v>568013.38</v>
      </c>
      <c r="C41" s="18">
        <f t="shared" si="8"/>
        <v>579274.31000000006</v>
      </c>
      <c r="D41" s="18">
        <f t="shared" si="8"/>
        <v>937966.39999999991</v>
      </c>
      <c r="E41" s="18">
        <f t="shared" si="8"/>
        <v>1209317.6399999999</v>
      </c>
      <c r="F41" s="18">
        <f t="shared" si="8"/>
        <v>615152.03</v>
      </c>
      <c r="G41" s="18">
        <f t="shared" si="8"/>
        <v>166670.72999999998</v>
      </c>
      <c r="H41" s="19">
        <f t="shared" si="8"/>
        <v>4076394.4899999993</v>
      </c>
    </row>
    <row r="42" spans="1:16" x14ac:dyDescent="0.25">
      <c r="A42" s="11" t="s">
        <v>30</v>
      </c>
      <c r="B42" s="17">
        <f t="shared" si="8"/>
        <v>1603.12</v>
      </c>
      <c r="C42" s="18">
        <f t="shared" si="8"/>
        <v>2469.9499999999998</v>
      </c>
      <c r="D42" s="18">
        <f t="shared" si="8"/>
        <v>8342.7200000000012</v>
      </c>
      <c r="E42" s="18">
        <f t="shared" si="8"/>
        <v>37118.97</v>
      </c>
      <c r="F42" s="18">
        <f t="shared" si="8"/>
        <v>83736.12</v>
      </c>
      <c r="G42" s="18">
        <f t="shared" si="8"/>
        <v>423679.93</v>
      </c>
      <c r="H42" s="19">
        <f t="shared" si="8"/>
        <v>556950.81000000006</v>
      </c>
    </row>
    <row r="43" spans="1:16" x14ac:dyDescent="0.25">
      <c r="A43" s="11" t="s">
        <v>31</v>
      </c>
      <c r="B43" s="17">
        <f t="shared" si="8"/>
        <v>120531.67000000001</v>
      </c>
      <c r="C43" s="18">
        <f t="shared" si="8"/>
        <v>105024.12</v>
      </c>
      <c r="D43" s="18">
        <f t="shared" si="8"/>
        <v>160406.77000000002</v>
      </c>
      <c r="E43" s="18">
        <f t="shared" si="8"/>
        <v>194442.99</v>
      </c>
      <c r="F43" s="18">
        <f t="shared" si="8"/>
        <v>79396.929999999993</v>
      </c>
      <c r="G43" s="18">
        <f t="shared" si="8"/>
        <v>45925.96</v>
      </c>
      <c r="H43" s="19">
        <f t="shared" si="8"/>
        <v>705728.44000000006</v>
      </c>
    </row>
    <row r="44" spans="1:16" x14ac:dyDescent="0.25">
      <c r="A44" s="5" t="s">
        <v>7</v>
      </c>
      <c r="B44" s="20">
        <f t="shared" si="8"/>
        <v>2110971.58</v>
      </c>
      <c r="C44" s="21">
        <f t="shared" si="8"/>
        <v>2267899.0499999998</v>
      </c>
      <c r="D44" s="21">
        <f t="shared" si="8"/>
        <v>3907913.3400000003</v>
      </c>
      <c r="E44" s="21">
        <f t="shared" si="8"/>
        <v>5354259.7700000005</v>
      </c>
      <c r="F44" s="21">
        <f t="shared" si="8"/>
        <v>2646222.0900000003</v>
      </c>
      <c r="G44" s="22">
        <f t="shared" si="8"/>
        <v>1170874.5900000001</v>
      </c>
      <c r="H44" s="25">
        <f t="shared" si="8"/>
        <v>17458140.420000002</v>
      </c>
    </row>
    <row r="45" spans="1:16" x14ac:dyDescent="0.25">
      <c r="A45" s="31" t="s">
        <v>82</v>
      </c>
    </row>
    <row r="46" spans="1:16" x14ac:dyDescent="0.25">
      <c r="A46" s="32" t="s">
        <v>83</v>
      </c>
    </row>
  </sheetData>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workbookViewId="0"/>
  </sheetViews>
  <sheetFormatPr baseColWidth="10" defaultColWidth="24.42578125" defaultRowHeight="15" x14ac:dyDescent="0.25"/>
  <cols>
    <col min="1" max="1" width="21.5703125" style="1" customWidth="1"/>
    <col min="2" max="5" width="32.140625" style="1" customWidth="1"/>
    <col min="6" max="16384" width="24.42578125" style="1"/>
  </cols>
  <sheetData>
    <row r="1" spans="1:6" x14ac:dyDescent="0.25">
      <c r="A1" s="2" t="s">
        <v>60</v>
      </c>
    </row>
    <row r="2" spans="1:6" ht="20.25" customHeight="1" x14ac:dyDescent="0.25"/>
    <row r="3" spans="1:6" ht="24" x14ac:dyDescent="0.25">
      <c r="A3" s="26"/>
      <c r="B3" s="38" t="s">
        <v>58</v>
      </c>
      <c r="C3" s="39" t="s">
        <v>72</v>
      </c>
      <c r="D3" s="39" t="s">
        <v>73</v>
      </c>
      <c r="E3" s="40" t="s">
        <v>74</v>
      </c>
      <c r="F3" s="42" t="s">
        <v>7</v>
      </c>
    </row>
    <row r="4" spans="1:6" x14ac:dyDescent="0.25">
      <c r="A4" s="27" t="s">
        <v>59</v>
      </c>
      <c r="B4" s="15">
        <v>2997892.74</v>
      </c>
      <c r="C4" s="33">
        <v>2902286.74</v>
      </c>
      <c r="D4" s="33">
        <v>2250542.85</v>
      </c>
      <c r="E4" s="15">
        <v>1576308.37</v>
      </c>
      <c r="F4" s="16">
        <v>17811532.309999999</v>
      </c>
    </row>
    <row r="5" spans="1:6" x14ac:dyDescent="0.25">
      <c r="A5" s="28" t="s">
        <v>57</v>
      </c>
      <c r="B5" s="18">
        <v>9651432.7899999991</v>
      </c>
      <c r="C5" s="33">
        <v>9370064.4299999997</v>
      </c>
      <c r="D5" s="33">
        <v>7334034.9400000004</v>
      </c>
      <c r="E5" s="18">
        <v>5176774.13</v>
      </c>
      <c r="F5" s="19">
        <v>50809505.25</v>
      </c>
    </row>
    <row r="6" spans="1:6" x14ac:dyDescent="0.25">
      <c r="A6" s="29" t="s">
        <v>75</v>
      </c>
      <c r="B6" s="30">
        <v>4796452.2</v>
      </c>
      <c r="C6" s="30">
        <v>4686264.92</v>
      </c>
      <c r="D6" s="30">
        <v>4001400.23</v>
      </c>
      <c r="E6" s="30">
        <v>3301968.4</v>
      </c>
      <c r="F6" s="36">
        <v>4796452.2</v>
      </c>
    </row>
    <row r="7" spans="1:6" x14ac:dyDescent="0.25">
      <c r="A7" s="31" t="s">
        <v>82</v>
      </c>
    </row>
    <row r="8" spans="1:6" x14ac:dyDescent="0.25">
      <c r="A8" s="37" t="str">
        <f>IF(1&lt;2,"Lecture : en 2017, "&amp;ROUND(D4,0)&amp;" familles ont pour personne de référence un individu immigré. Ces familles comptent "&amp;ROUND(D5,0)&amp;" personnes dont "&amp;ROUND(D6,0)&amp;" personnes immigrées.","")</f>
        <v>Lecture : en 2017, 2250543 familles ont pour personne de référence un individu immigré. Ces familles comptent 7334035 personnes dont 4001400 personnes immigrées.</v>
      </c>
    </row>
    <row r="9" spans="1:6" x14ac:dyDescent="0.25">
      <c r="A9" s="32" t="s">
        <v>83</v>
      </c>
      <c r="D9" s="33"/>
      <c r="E9" s="33"/>
    </row>
    <row r="10" spans="1:6" x14ac:dyDescent="0.25">
      <c r="D10" s="33"/>
      <c r="E10" s="33"/>
    </row>
    <row r="11" spans="1:6" x14ac:dyDescent="0.25">
      <c r="A11" s="37" t="s">
        <v>76</v>
      </c>
      <c r="D11" s="33"/>
      <c r="E11" s="33"/>
      <c r="F11" s="33"/>
    </row>
    <row r="12" spans="1:6" x14ac:dyDescent="0.25">
      <c r="D12" s="33"/>
      <c r="E12" s="33"/>
      <c r="F12" s="33"/>
    </row>
    <row r="13" spans="1:6" x14ac:dyDescent="0.25">
      <c r="C13" s="33"/>
      <c r="D13" s="33"/>
      <c r="E13" s="33"/>
    </row>
    <row r="14" spans="1:6" x14ac:dyDescent="0.25">
      <c r="C14" s="33"/>
      <c r="D14" s="33"/>
      <c r="E14" s="33"/>
    </row>
    <row r="15" spans="1:6" x14ac:dyDescent="0.25">
      <c r="C15" s="33"/>
      <c r="D15" s="33"/>
      <c r="E15" s="33"/>
    </row>
    <row r="16" spans="1:6" x14ac:dyDescent="0.25">
      <c r="D16" s="33"/>
      <c r="E16" s="33"/>
    </row>
    <row r="17" spans="4:5" x14ac:dyDescent="0.25">
      <c r="D17" s="33"/>
      <c r="E17" s="33"/>
    </row>
    <row r="18" spans="4:5" x14ac:dyDescent="0.25">
      <c r="D18" s="33"/>
      <c r="E18" s="33"/>
    </row>
    <row r="19" spans="4:5" x14ac:dyDescent="0.25">
      <c r="D19" s="33"/>
      <c r="E19" s="33"/>
    </row>
    <row r="20" spans="4:5" x14ac:dyDescent="0.25">
      <c r="D20" s="33"/>
      <c r="E20" s="33"/>
    </row>
    <row r="21" spans="4:5" x14ac:dyDescent="0.25">
      <c r="D21" s="33"/>
      <c r="E21" s="33"/>
    </row>
    <row r="22" spans="4:5" x14ac:dyDescent="0.25">
      <c r="D22" s="33"/>
      <c r="E22" s="33"/>
    </row>
    <row r="23" spans="4:5" x14ac:dyDescent="0.25">
      <c r="D23" s="33"/>
      <c r="E23" s="33"/>
    </row>
    <row r="24" spans="4:5" x14ac:dyDescent="0.25">
      <c r="D24" s="33"/>
      <c r="E24" s="33"/>
    </row>
    <row r="25" spans="4:5" x14ac:dyDescent="0.25">
      <c r="D25" s="33"/>
      <c r="E25" s="33"/>
    </row>
    <row r="26" spans="4:5" x14ac:dyDescent="0.25">
      <c r="D26" s="33"/>
      <c r="E26" s="33"/>
    </row>
    <row r="27" spans="4:5" x14ac:dyDescent="0.25">
      <c r="E27" s="33"/>
    </row>
  </sheetData>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workbookViewId="0"/>
  </sheetViews>
  <sheetFormatPr baseColWidth="10" defaultRowHeight="15" x14ac:dyDescent="0.25"/>
  <cols>
    <col min="1" max="1" width="69.140625" style="1" customWidth="1"/>
    <col min="2" max="4" width="14.42578125" style="1" bestFit="1" customWidth="1"/>
    <col min="5" max="5" width="14.28515625" style="1" bestFit="1" customWidth="1"/>
    <col min="6" max="6" width="16.140625" style="1" customWidth="1"/>
    <col min="7" max="7" width="13.5703125" style="1" customWidth="1"/>
    <col min="8" max="8" width="11.42578125" style="1"/>
    <col min="9" max="9" width="17.28515625" style="1" customWidth="1"/>
    <col min="10" max="12" width="14.28515625" style="33" bestFit="1" customWidth="1"/>
    <col min="13" max="13" width="12.85546875" style="33" bestFit="1" customWidth="1"/>
    <col min="14" max="14" width="11.85546875" style="33" bestFit="1" customWidth="1"/>
    <col min="15" max="16384" width="11.42578125" style="1"/>
  </cols>
  <sheetData>
    <row r="1" spans="1:9" x14ac:dyDescent="0.25">
      <c r="A1" s="2" t="s">
        <v>0</v>
      </c>
    </row>
    <row r="2" spans="1:9" x14ac:dyDescent="0.25">
      <c r="A2" s="3" t="s">
        <v>1</v>
      </c>
    </row>
    <row r="3" spans="1:9" ht="39.75" customHeight="1" x14ac:dyDescent="0.25">
      <c r="A3" s="4"/>
      <c r="B3" s="6" t="s">
        <v>2</v>
      </c>
      <c r="C3" s="7" t="s">
        <v>3</v>
      </c>
      <c r="D3" s="7" t="s">
        <v>4</v>
      </c>
      <c r="E3" s="7" t="s">
        <v>5</v>
      </c>
      <c r="F3" s="8" t="s">
        <v>6</v>
      </c>
      <c r="G3" s="9" t="s">
        <v>7</v>
      </c>
    </row>
    <row r="4" spans="1:9" x14ac:dyDescent="0.25">
      <c r="A4" s="12" t="s">
        <v>8</v>
      </c>
      <c r="B4" s="14">
        <v>3586.53</v>
      </c>
      <c r="C4" s="15">
        <v>17222.86</v>
      </c>
      <c r="D4" s="15">
        <v>8059.26</v>
      </c>
      <c r="E4" s="15">
        <v>2553.89</v>
      </c>
      <c r="F4" s="15">
        <v>1040.02</v>
      </c>
      <c r="G4" s="16">
        <f>SUM(B4:F4)</f>
        <v>32462.560000000001</v>
      </c>
      <c r="I4" s="41"/>
    </row>
    <row r="5" spans="1:9" ht="15.75" customHeight="1" x14ac:dyDescent="0.25">
      <c r="A5" s="11" t="s">
        <v>9</v>
      </c>
      <c r="B5" s="17">
        <v>6271.79</v>
      </c>
      <c r="C5" s="18">
        <v>8162.64</v>
      </c>
      <c r="D5" s="18">
        <v>3369.01</v>
      </c>
      <c r="E5" s="18">
        <v>1399.52</v>
      </c>
      <c r="F5" s="18">
        <v>629.85</v>
      </c>
      <c r="G5" s="19">
        <f t="shared" ref="G5:G15" si="0">SUM(B5:F5)</f>
        <v>19832.810000000001</v>
      </c>
      <c r="I5" s="41"/>
    </row>
    <row r="6" spans="1:9" x14ac:dyDescent="0.25">
      <c r="A6" s="11" t="s">
        <v>10</v>
      </c>
      <c r="B6" s="17">
        <v>14662.72</v>
      </c>
      <c r="C6" s="18">
        <v>77827.929999999993</v>
      </c>
      <c r="D6" s="18">
        <v>48780.93</v>
      </c>
      <c r="E6" s="18">
        <v>20755.61</v>
      </c>
      <c r="F6" s="18">
        <v>8710.64</v>
      </c>
      <c r="G6" s="19">
        <f t="shared" si="0"/>
        <v>170737.83000000002</v>
      </c>
      <c r="I6" s="41"/>
    </row>
    <row r="7" spans="1:9" ht="14.25" customHeight="1" x14ac:dyDescent="0.25">
      <c r="A7" s="11" t="s">
        <v>11</v>
      </c>
      <c r="B7" s="17">
        <v>31416.14</v>
      </c>
      <c r="C7" s="18">
        <v>49480.08</v>
      </c>
      <c r="D7" s="18">
        <v>34544.93</v>
      </c>
      <c r="E7" s="18">
        <v>19617.75</v>
      </c>
      <c r="F7" s="18">
        <v>11667.58</v>
      </c>
      <c r="G7" s="19">
        <f t="shared" si="0"/>
        <v>146726.47999999998</v>
      </c>
    </row>
    <row r="8" spans="1:9" x14ac:dyDescent="0.25">
      <c r="A8" s="11" t="s">
        <v>12</v>
      </c>
      <c r="B8" s="17">
        <v>170241.14</v>
      </c>
      <c r="C8" s="18">
        <v>0</v>
      </c>
      <c r="D8" s="18">
        <v>0</v>
      </c>
      <c r="E8" s="18">
        <v>0</v>
      </c>
      <c r="F8" s="18">
        <v>0</v>
      </c>
      <c r="G8" s="19">
        <f t="shared" si="0"/>
        <v>170241.14</v>
      </c>
      <c r="I8" s="41"/>
    </row>
    <row r="9" spans="1:9" x14ac:dyDescent="0.25">
      <c r="A9" s="11" t="s">
        <v>13</v>
      </c>
      <c r="B9" s="17">
        <v>96357.61</v>
      </c>
      <c r="C9" s="18">
        <v>0</v>
      </c>
      <c r="D9" s="18">
        <v>0</v>
      </c>
      <c r="E9" s="18">
        <v>0</v>
      </c>
      <c r="F9" s="18">
        <v>0</v>
      </c>
      <c r="G9" s="19">
        <f t="shared" si="0"/>
        <v>96357.61</v>
      </c>
      <c r="I9" s="41"/>
    </row>
    <row r="10" spans="1:9" x14ac:dyDescent="0.25">
      <c r="A10" s="11" t="s">
        <v>14</v>
      </c>
      <c r="B10" s="17">
        <v>80099.070000000007</v>
      </c>
      <c r="C10" s="18">
        <v>0</v>
      </c>
      <c r="D10" s="18">
        <v>0</v>
      </c>
      <c r="E10" s="18">
        <v>0</v>
      </c>
      <c r="F10" s="18">
        <v>0</v>
      </c>
      <c r="G10" s="19">
        <f t="shared" si="0"/>
        <v>80099.070000000007</v>
      </c>
      <c r="I10" s="41"/>
    </row>
    <row r="11" spans="1:9" x14ac:dyDescent="0.25">
      <c r="A11" s="11" t="s">
        <v>15</v>
      </c>
      <c r="B11" s="17">
        <v>354838.48</v>
      </c>
      <c r="C11" s="18">
        <v>0</v>
      </c>
      <c r="D11" s="18">
        <v>0</v>
      </c>
      <c r="E11" s="18">
        <v>0</v>
      </c>
      <c r="F11" s="18">
        <v>0</v>
      </c>
      <c r="G11" s="19">
        <f t="shared" si="0"/>
        <v>354838.48</v>
      </c>
      <c r="I11" s="41"/>
    </row>
    <row r="12" spans="1:9" x14ac:dyDescent="0.25">
      <c r="A12" s="11" t="s">
        <v>16</v>
      </c>
      <c r="B12" s="17">
        <v>15463</v>
      </c>
      <c r="C12" s="18">
        <v>154005.89000000001</v>
      </c>
      <c r="D12" s="18">
        <v>181721.59</v>
      </c>
      <c r="E12" s="18">
        <v>90060.03</v>
      </c>
      <c r="F12" s="18">
        <v>32828.67</v>
      </c>
      <c r="G12" s="19">
        <f t="shared" si="0"/>
        <v>474079.18</v>
      </c>
      <c r="I12" s="41"/>
    </row>
    <row r="13" spans="1:9" x14ac:dyDescent="0.25">
      <c r="A13" s="11" t="s">
        <v>17</v>
      </c>
      <c r="B13" s="17">
        <v>10475.370000000001</v>
      </c>
      <c r="C13" s="18">
        <v>88678.71</v>
      </c>
      <c r="D13" s="18">
        <v>105525.85</v>
      </c>
      <c r="E13" s="18">
        <v>88486.86</v>
      </c>
      <c r="F13" s="18">
        <v>53517.17</v>
      </c>
      <c r="G13" s="19">
        <f t="shared" si="0"/>
        <v>346683.95999999996</v>
      </c>
      <c r="I13" s="41"/>
    </row>
    <row r="14" spans="1:9" x14ac:dyDescent="0.25">
      <c r="A14" s="11" t="s">
        <v>18</v>
      </c>
      <c r="B14" s="17">
        <v>13738.54</v>
      </c>
      <c r="C14" s="18">
        <v>42119.09</v>
      </c>
      <c r="D14" s="18">
        <v>33953.43</v>
      </c>
      <c r="E14" s="18">
        <v>19790.23</v>
      </c>
      <c r="F14" s="18">
        <v>9820.0400000000009</v>
      </c>
      <c r="G14" s="19">
        <f t="shared" si="0"/>
        <v>119421.32999999999</v>
      </c>
      <c r="I14" s="41"/>
    </row>
    <row r="15" spans="1:9" x14ac:dyDescent="0.25">
      <c r="A15" s="13" t="s">
        <v>19</v>
      </c>
      <c r="B15" s="17">
        <v>62076.09</v>
      </c>
      <c r="C15" s="18">
        <v>62642.62</v>
      </c>
      <c r="D15" s="18">
        <v>48779.67</v>
      </c>
      <c r="E15" s="18">
        <v>38290.36</v>
      </c>
      <c r="F15" s="18">
        <v>27273.65</v>
      </c>
      <c r="G15" s="19">
        <f t="shared" si="0"/>
        <v>239062.38999999998</v>
      </c>
      <c r="I15" s="41"/>
    </row>
    <row r="16" spans="1:9" x14ac:dyDescent="0.25">
      <c r="A16" s="10" t="s">
        <v>7</v>
      </c>
      <c r="B16" s="20">
        <f>SUM(B4:B15)</f>
        <v>859226.48</v>
      </c>
      <c r="C16" s="21">
        <f t="shared" ref="C16:G16" si="1">SUM(C4:C15)</f>
        <v>500139.82000000007</v>
      </c>
      <c r="D16" s="21">
        <f t="shared" si="1"/>
        <v>464734.66999999993</v>
      </c>
      <c r="E16" s="21">
        <f t="shared" si="1"/>
        <v>280954.25</v>
      </c>
      <c r="F16" s="22">
        <f t="shared" si="1"/>
        <v>145487.62</v>
      </c>
      <c r="G16" s="25">
        <f t="shared" si="1"/>
        <v>2250542.84</v>
      </c>
    </row>
    <row r="17" spans="1:9" x14ac:dyDescent="0.25">
      <c r="A17" s="31" t="s">
        <v>77</v>
      </c>
      <c r="B17" s="34"/>
      <c r="C17" s="34"/>
      <c r="D17" s="34"/>
      <c r="E17" s="34"/>
      <c r="F17" s="34"/>
      <c r="G17" s="34"/>
    </row>
    <row r="18" spans="1:9" x14ac:dyDescent="0.25">
      <c r="A18" s="31" t="s">
        <v>82</v>
      </c>
      <c r="B18" s="34"/>
      <c r="C18" s="34"/>
      <c r="D18" s="34"/>
      <c r="E18" s="34"/>
      <c r="F18" s="34"/>
      <c r="G18" s="34"/>
    </row>
    <row r="19" spans="1:9" x14ac:dyDescent="0.25">
      <c r="A19" s="32" t="s">
        <v>83</v>
      </c>
    </row>
    <row r="20" spans="1:9" x14ac:dyDescent="0.25">
      <c r="H20" s="32"/>
    </row>
    <row r="21" spans="1:9" x14ac:dyDescent="0.25">
      <c r="A21" s="3" t="s">
        <v>20</v>
      </c>
    </row>
    <row r="22" spans="1:9" ht="24" x14ac:dyDescent="0.25">
      <c r="A22" s="4"/>
      <c r="B22" s="6" t="s">
        <v>2</v>
      </c>
      <c r="C22" s="7" t="s">
        <v>3</v>
      </c>
      <c r="D22" s="7" t="s">
        <v>4</v>
      </c>
      <c r="E22" s="7" t="s">
        <v>5</v>
      </c>
      <c r="F22" s="8" t="s">
        <v>6</v>
      </c>
      <c r="G22" s="9" t="s">
        <v>7</v>
      </c>
    </row>
    <row r="23" spans="1:9" x14ac:dyDescent="0.25">
      <c r="A23" s="12" t="s">
        <v>8</v>
      </c>
      <c r="B23" s="14">
        <v>21846.01</v>
      </c>
      <c r="C23" s="15">
        <v>177817.62</v>
      </c>
      <c r="D23" s="15">
        <v>92579.79</v>
      </c>
      <c r="E23" s="15">
        <v>18448.64</v>
      </c>
      <c r="F23" s="15">
        <v>2976.58</v>
      </c>
      <c r="G23" s="16">
        <f>SUM(B23:F23)</f>
        <v>313668.64</v>
      </c>
      <c r="I23" s="41"/>
    </row>
    <row r="24" spans="1:9" x14ac:dyDescent="0.25">
      <c r="A24" s="11" t="s">
        <v>9</v>
      </c>
      <c r="B24" s="17">
        <v>68594.149999999994</v>
      </c>
      <c r="C24" s="18">
        <v>51515.57</v>
      </c>
      <c r="D24" s="18">
        <v>15762.18</v>
      </c>
      <c r="E24" s="18">
        <v>4250.47</v>
      </c>
      <c r="F24" s="18">
        <v>1495.09</v>
      </c>
      <c r="G24" s="19">
        <f t="shared" ref="G24:G34" si="2">SUM(B24:F24)</f>
        <v>141617.46</v>
      </c>
      <c r="I24" s="41"/>
    </row>
    <row r="25" spans="1:9" x14ac:dyDescent="0.25">
      <c r="A25" s="11" t="s">
        <v>10</v>
      </c>
      <c r="B25" s="17">
        <v>85056.39</v>
      </c>
      <c r="C25" s="18">
        <v>621854.82999999996</v>
      </c>
      <c r="D25" s="18">
        <v>357487.49</v>
      </c>
      <c r="E25" s="18">
        <v>81394.81</v>
      </c>
      <c r="F25" s="18">
        <v>16324.51</v>
      </c>
      <c r="G25" s="19">
        <f t="shared" si="2"/>
        <v>1162118.03</v>
      </c>
      <c r="I25" s="41"/>
    </row>
    <row r="26" spans="1:9" x14ac:dyDescent="0.25">
      <c r="A26" s="11" t="s">
        <v>11</v>
      </c>
      <c r="B26" s="17">
        <v>337316</v>
      </c>
      <c r="C26" s="18">
        <v>234065.54</v>
      </c>
      <c r="D26" s="18">
        <v>130140.89</v>
      </c>
      <c r="E26" s="18">
        <v>57121.69</v>
      </c>
      <c r="F26" s="18">
        <v>29846.22</v>
      </c>
      <c r="G26" s="19">
        <f t="shared" si="2"/>
        <v>788490.34000000008</v>
      </c>
      <c r="I26" s="41"/>
    </row>
    <row r="27" spans="1:9" x14ac:dyDescent="0.25">
      <c r="A27" s="11" t="s">
        <v>12</v>
      </c>
      <c r="B27" s="17">
        <v>2002478.03</v>
      </c>
      <c r="C27" s="18">
        <v>0</v>
      </c>
      <c r="D27" s="18">
        <v>0</v>
      </c>
      <c r="E27" s="18">
        <v>0</v>
      </c>
      <c r="F27" s="18">
        <v>0</v>
      </c>
      <c r="G27" s="19">
        <f t="shared" si="2"/>
        <v>2002478.03</v>
      </c>
      <c r="I27" s="41"/>
    </row>
    <row r="28" spans="1:9" x14ac:dyDescent="0.25">
      <c r="A28" s="11" t="s">
        <v>13</v>
      </c>
      <c r="B28" s="17">
        <v>630098.73</v>
      </c>
      <c r="C28" s="18">
        <v>0</v>
      </c>
      <c r="D28" s="18">
        <v>0</v>
      </c>
      <c r="E28" s="18">
        <v>0</v>
      </c>
      <c r="F28" s="18">
        <v>0</v>
      </c>
      <c r="G28" s="19">
        <f t="shared" si="2"/>
        <v>630098.73</v>
      </c>
      <c r="I28" s="41"/>
    </row>
    <row r="29" spans="1:9" x14ac:dyDescent="0.25">
      <c r="A29" s="11" t="s">
        <v>14</v>
      </c>
      <c r="B29" s="17">
        <v>684632.12</v>
      </c>
      <c r="C29" s="18">
        <v>0</v>
      </c>
      <c r="D29" s="18">
        <v>0</v>
      </c>
      <c r="E29" s="18">
        <v>0</v>
      </c>
      <c r="F29" s="18">
        <v>0</v>
      </c>
      <c r="G29" s="19">
        <f t="shared" si="2"/>
        <v>684632.12</v>
      </c>
      <c r="I29" s="41"/>
    </row>
    <row r="30" spans="1:9" x14ac:dyDescent="0.25">
      <c r="A30" s="11" t="s">
        <v>15</v>
      </c>
      <c r="B30" s="17">
        <v>3610248.67</v>
      </c>
      <c r="C30" s="18">
        <v>0</v>
      </c>
      <c r="D30" s="18">
        <v>0</v>
      </c>
      <c r="E30" s="18">
        <v>0</v>
      </c>
      <c r="F30" s="18">
        <v>0</v>
      </c>
      <c r="G30" s="19">
        <f t="shared" si="2"/>
        <v>3610248.67</v>
      </c>
      <c r="I30" s="41"/>
    </row>
    <row r="31" spans="1:9" x14ac:dyDescent="0.25">
      <c r="A31" s="11" t="s">
        <v>16</v>
      </c>
      <c r="B31" s="17">
        <v>109488.63</v>
      </c>
      <c r="C31" s="18">
        <v>1659075.51</v>
      </c>
      <c r="D31" s="18">
        <v>1966998.85</v>
      </c>
      <c r="E31" s="18">
        <v>539663.37</v>
      </c>
      <c r="F31" s="18">
        <v>95837.15</v>
      </c>
      <c r="G31" s="19">
        <f t="shared" si="2"/>
        <v>4371063.5100000007</v>
      </c>
      <c r="I31" s="41"/>
    </row>
    <row r="32" spans="1:9" x14ac:dyDescent="0.25">
      <c r="A32" s="11" t="s">
        <v>17</v>
      </c>
      <c r="B32" s="17">
        <v>51335.58</v>
      </c>
      <c r="C32" s="18">
        <v>325916.63</v>
      </c>
      <c r="D32" s="18">
        <v>323962.83</v>
      </c>
      <c r="E32" s="18">
        <v>168472.63</v>
      </c>
      <c r="F32" s="18">
        <v>75664.070000000007</v>
      </c>
      <c r="G32" s="19">
        <f t="shared" si="2"/>
        <v>945351.74</v>
      </c>
      <c r="I32" s="41"/>
    </row>
    <row r="33" spans="1:9" x14ac:dyDescent="0.25">
      <c r="A33" s="11" t="s">
        <v>18</v>
      </c>
      <c r="B33" s="17">
        <v>63804.66</v>
      </c>
      <c r="C33" s="18">
        <v>191346.05</v>
      </c>
      <c r="D33" s="18">
        <v>123449.79</v>
      </c>
      <c r="E33" s="18">
        <v>38153.18</v>
      </c>
      <c r="F33" s="18">
        <v>11532.51</v>
      </c>
      <c r="G33" s="19">
        <f t="shared" si="2"/>
        <v>428286.19</v>
      </c>
      <c r="I33" s="41"/>
    </row>
    <row r="34" spans="1:9" x14ac:dyDescent="0.25">
      <c r="A34" s="13" t="s">
        <v>19</v>
      </c>
      <c r="B34" s="17">
        <v>232842.47</v>
      </c>
      <c r="C34" s="18">
        <v>116712.72</v>
      </c>
      <c r="D34" s="18">
        <v>68804.59</v>
      </c>
      <c r="E34" s="18">
        <v>38979.89</v>
      </c>
      <c r="F34" s="18">
        <v>25596.35</v>
      </c>
      <c r="G34" s="19">
        <f t="shared" si="2"/>
        <v>482936.02</v>
      </c>
      <c r="I34" s="41"/>
    </row>
    <row r="35" spans="1:9" x14ac:dyDescent="0.25">
      <c r="A35" s="10" t="s">
        <v>7</v>
      </c>
      <c r="B35" s="20">
        <f>SUM(B23:B34)</f>
        <v>7897741.4399999995</v>
      </c>
      <c r="C35" s="21">
        <f t="shared" ref="C35" si="3">SUM(C23:C34)</f>
        <v>3378304.47</v>
      </c>
      <c r="D35" s="21">
        <f t="shared" ref="D35" si="4">SUM(D23:D34)</f>
        <v>3079186.41</v>
      </c>
      <c r="E35" s="21">
        <f t="shared" ref="E35" si="5">SUM(E23:E34)</f>
        <v>946484.68</v>
      </c>
      <c r="F35" s="22">
        <f t="shared" ref="F35" si="6">SUM(F23:F34)</f>
        <v>259272.48</v>
      </c>
      <c r="G35" s="25">
        <f t="shared" ref="G35" si="7">SUM(G23:G34)</f>
        <v>15560989.48</v>
      </c>
    </row>
    <row r="36" spans="1:9" x14ac:dyDescent="0.25">
      <c r="A36" s="31" t="s">
        <v>82</v>
      </c>
      <c r="B36" s="34"/>
      <c r="C36" s="34"/>
      <c r="D36" s="34"/>
      <c r="E36" s="34"/>
      <c r="F36" s="34"/>
      <c r="G36" s="34"/>
    </row>
    <row r="37" spans="1:9" x14ac:dyDescent="0.25">
      <c r="A37" s="32" t="s">
        <v>83</v>
      </c>
      <c r="B37" s="34"/>
      <c r="C37" s="34"/>
      <c r="D37" s="34"/>
      <c r="E37" s="34"/>
      <c r="F37" s="34"/>
      <c r="G37" s="34"/>
    </row>
    <row r="39" spans="1:9" x14ac:dyDescent="0.25">
      <c r="A39" s="3" t="s">
        <v>21</v>
      </c>
    </row>
    <row r="40" spans="1:9" ht="24" x14ac:dyDescent="0.25">
      <c r="A40" s="4"/>
      <c r="B40" s="6" t="s">
        <v>2</v>
      </c>
      <c r="C40" s="7" t="s">
        <v>3</v>
      </c>
      <c r="D40" s="7" t="s">
        <v>4</v>
      </c>
      <c r="E40" s="7" t="s">
        <v>5</v>
      </c>
      <c r="F40" s="8" t="s">
        <v>6</v>
      </c>
      <c r="G40" s="9" t="s">
        <v>7</v>
      </c>
    </row>
    <row r="41" spans="1:9" x14ac:dyDescent="0.25">
      <c r="A41" s="12" t="s">
        <v>8</v>
      </c>
      <c r="B41" s="14">
        <f>B4+B23</f>
        <v>25432.539999999997</v>
      </c>
      <c r="C41" s="15">
        <f t="shared" ref="C41:G41" si="8">C4+C23</f>
        <v>195040.47999999998</v>
      </c>
      <c r="D41" s="15">
        <f t="shared" si="8"/>
        <v>100639.04999999999</v>
      </c>
      <c r="E41" s="15">
        <f t="shared" si="8"/>
        <v>21002.53</v>
      </c>
      <c r="F41" s="15">
        <f t="shared" si="8"/>
        <v>4016.6</v>
      </c>
      <c r="G41" s="16">
        <f t="shared" si="8"/>
        <v>346131.20000000001</v>
      </c>
    </row>
    <row r="42" spans="1:9" x14ac:dyDescent="0.25">
      <c r="A42" s="11" t="s">
        <v>9</v>
      </c>
      <c r="B42" s="17">
        <f t="shared" ref="B42:B53" si="9">B5+B24</f>
        <v>74865.939999999988</v>
      </c>
      <c r="C42" s="18">
        <f t="shared" ref="C42:G53" si="10">C5+C24</f>
        <v>59678.21</v>
      </c>
      <c r="D42" s="18">
        <f t="shared" si="10"/>
        <v>19131.190000000002</v>
      </c>
      <c r="E42" s="18">
        <f t="shared" si="10"/>
        <v>5649.99</v>
      </c>
      <c r="F42" s="18">
        <f t="shared" si="10"/>
        <v>2124.94</v>
      </c>
      <c r="G42" s="19">
        <f t="shared" si="10"/>
        <v>161450.26999999999</v>
      </c>
    </row>
    <row r="43" spans="1:9" x14ac:dyDescent="0.25">
      <c r="A43" s="11" t="s">
        <v>10</v>
      </c>
      <c r="B43" s="17">
        <f t="shared" si="9"/>
        <v>99719.11</v>
      </c>
      <c r="C43" s="18">
        <f t="shared" si="10"/>
        <v>699682.76</v>
      </c>
      <c r="D43" s="18">
        <f t="shared" si="10"/>
        <v>406268.42</v>
      </c>
      <c r="E43" s="18">
        <f t="shared" si="10"/>
        <v>102150.42</v>
      </c>
      <c r="F43" s="18">
        <f t="shared" si="10"/>
        <v>25035.15</v>
      </c>
      <c r="G43" s="19">
        <f t="shared" si="10"/>
        <v>1332855.8600000001</v>
      </c>
    </row>
    <row r="44" spans="1:9" x14ac:dyDescent="0.25">
      <c r="A44" s="11" t="s">
        <v>11</v>
      </c>
      <c r="B44" s="17">
        <f t="shared" si="9"/>
        <v>368732.14</v>
      </c>
      <c r="C44" s="18">
        <f t="shared" si="10"/>
        <v>283545.62</v>
      </c>
      <c r="D44" s="18">
        <f t="shared" si="10"/>
        <v>164685.82</v>
      </c>
      <c r="E44" s="18">
        <f t="shared" si="10"/>
        <v>76739.44</v>
      </c>
      <c r="F44" s="18">
        <f t="shared" si="10"/>
        <v>41513.800000000003</v>
      </c>
      <c r="G44" s="19">
        <f t="shared" si="10"/>
        <v>935216.82000000007</v>
      </c>
    </row>
    <row r="45" spans="1:9" x14ac:dyDescent="0.25">
      <c r="A45" s="11" t="s">
        <v>12</v>
      </c>
      <c r="B45" s="17">
        <f t="shared" si="9"/>
        <v>2172719.17</v>
      </c>
      <c r="C45" s="18">
        <f t="shared" si="10"/>
        <v>0</v>
      </c>
      <c r="D45" s="18">
        <f t="shared" si="10"/>
        <v>0</v>
      </c>
      <c r="E45" s="18">
        <f t="shared" si="10"/>
        <v>0</v>
      </c>
      <c r="F45" s="18">
        <f t="shared" si="10"/>
        <v>0</v>
      </c>
      <c r="G45" s="19">
        <f t="shared" si="10"/>
        <v>2172719.17</v>
      </c>
    </row>
    <row r="46" spans="1:9" x14ac:dyDescent="0.25">
      <c r="A46" s="11" t="s">
        <v>13</v>
      </c>
      <c r="B46" s="17">
        <f t="shared" si="9"/>
        <v>726456.34</v>
      </c>
      <c r="C46" s="18">
        <f t="shared" si="10"/>
        <v>0</v>
      </c>
      <c r="D46" s="18">
        <f t="shared" si="10"/>
        <v>0</v>
      </c>
      <c r="E46" s="18">
        <f t="shared" si="10"/>
        <v>0</v>
      </c>
      <c r="F46" s="18">
        <f t="shared" si="10"/>
        <v>0</v>
      </c>
      <c r="G46" s="19">
        <f t="shared" si="10"/>
        <v>726456.34</v>
      </c>
    </row>
    <row r="47" spans="1:9" x14ac:dyDescent="0.25">
      <c r="A47" s="11" t="s">
        <v>14</v>
      </c>
      <c r="B47" s="17">
        <f t="shared" si="9"/>
        <v>764731.19</v>
      </c>
      <c r="C47" s="18">
        <f t="shared" si="10"/>
        <v>0</v>
      </c>
      <c r="D47" s="18">
        <f t="shared" si="10"/>
        <v>0</v>
      </c>
      <c r="E47" s="18">
        <f t="shared" si="10"/>
        <v>0</v>
      </c>
      <c r="F47" s="18">
        <f t="shared" si="10"/>
        <v>0</v>
      </c>
      <c r="G47" s="19">
        <f t="shared" si="10"/>
        <v>764731.19</v>
      </c>
    </row>
    <row r="48" spans="1:9" x14ac:dyDescent="0.25">
      <c r="A48" s="11" t="s">
        <v>15</v>
      </c>
      <c r="B48" s="17">
        <f t="shared" si="9"/>
        <v>3965087.15</v>
      </c>
      <c r="C48" s="18">
        <f t="shared" si="10"/>
        <v>0</v>
      </c>
      <c r="D48" s="18">
        <f t="shared" si="10"/>
        <v>0</v>
      </c>
      <c r="E48" s="18">
        <f t="shared" si="10"/>
        <v>0</v>
      </c>
      <c r="F48" s="18">
        <f t="shared" si="10"/>
        <v>0</v>
      </c>
      <c r="G48" s="19">
        <f t="shared" si="10"/>
        <v>3965087.15</v>
      </c>
    </row>
    <row r="49" spans="1:7" x14ac:dyDescent="0.25">
      <c r="A49" s="11" t="s">
        <v>16</v>
      </c>
      <c r="B49" s="17">
        <f t="shared" si="9"/>
        <v>124951.63</v>
      </c>
      <c r="C49" s="18">
        <f t="shared" si="10"/>
        <v>1813081.4</v>
      </c>
      <c r="D49" s="18">
        <f t="shared" si="10"/>
        <v>2148720.44</v>
      </c>
      <c r="E49" s="18">
        <f t="shared" si="10"/>
        <v>629723.4</v>
      </c>
      <c r="F49" s="18">
        <f t="shared" si="10"/>
        <v>128665.81999999999</v>
      </c>
      <c r="G49" s="19">
        <f t="shared" si="10"/>
        <v>4845142.6900000004</v>
      </c>
    </row>
    <row r="50" spans="1:7" x14ac:dyDescent="0.25">
      <c r="A50" s="11" t="s">
        <v>17</v>
      </c>
      <c r="B50" s="17">
        <f t="shared" si="9"/>
        <v>61810.950000000004</v>
      </c>
      <c r="C50" s="18">
        <f t="shared" si="10"/>
        <v>414595.34</v>
      </c>
      <c r="D50" s="18">
        <f t="shared" si="10"/>
        <v>429488.68000000005</v>
      </c>
      <c r="E50" s="18">
        <f t="shared" si="10"/>
        <v>256959.49</v>
      </c>
      <c r="F50" s="18">
        <f t="shared" si="10"/>
        <v>129181.24</v>
      </c>
      <c r="G50" s="19">
        <f t="shared" si="10"/>
        <v>1292035.7</v>
      </c>
    </row>
    <row r="51" spans="1:7" x14ac:dyDescent="0.25">
      <c r="A51" s="11" t="s">
        <v>18</v>
      </c>
      <c r="B51" s="17">
        <f t="shared" si="9"/>
        <v>77543.200000000012</v>
      </c>
      <c r="C51" s="18">
        <f t="shared" si="10"/>
        <v>233465.13999999998</v>
      </c>
      <c r="D51" s="18">
        <f t="shared" si="10"/>
        <v>157403.22</v>
      </c>
      <c r="E51" s="18">
        <f t="shared" si="10"/>
        <v>57943.41</v>
      </c>
      <c r="F51" s="18">
        <f t="shared" si="10"/>
        <v>21352.550000000003</v>
      </c>
      <c r="G51" s="19">
        <f t="shared" si="10"/>
        <v>547707.52</v>
      </c>
    </row>
    <row r="52" spans="1:7" x14ac:dyDescent="0.25">
      <c r="A52" s="13" t="s">
        <v>19</v>
      </c>
      <c r="B52" s="17">
        <f t="shared" si="9"/>
        <v>294918.56</v>
      </c>
      <c r="C52" s="18">
        <f t="shared" si="10"/>
        <v>179355.34</v>
      </c>
      <c r="D52" s="18">
        <f t="shared" si="10"/>
        <v>117584.26</v>
      </c>
      <c r="E52" s="18">
        <f t="shared" si="10"/>
        <v>77270.25</v>
      </c>
      <c r="F52" s="18">
        <f t="shared" si="10"/>
        <v>52870</v>
      </c>
      <c r="G52" s="19">
        <f t="shared" si="10"/>
        <v>721998.41</v>
      </c>
    </row>
    <row r="53" spans="1:7" x14ac:dyDescent="0.25">
      <c r="A53" s="10" t="s">
        <v>7</v>
      </c>
      <c r="B53" s="20">
        <f t="shared" si="9"/>
        <v>8756967.9199999999</v>
      </c>
      <c r="C53" s="21">
        <f t="shared" si="10"/>
        <v>3878444.29</v>
      </c>
      <c r="D53" s="21">
        <f t="shared" si="10"/>
        <v>3543921.08</v>
      </c>
      <c r="E53" s="21">
        <f t="shared" si="10"/>
        <v>1227438.9300000002</v>
      </c>
      <c r="F53" s="22">
        <f t="shared" si="10"/>
        <v>404760.1</v>
      </c>
      <c r="G53" s="25">
        <f t="shared" si="10"/>
        <v>17811532.32</v>
      </c>
    </row>
    <row r="54" spans="1:7" x14ac:dyDescent="0.25">
      <c r="A54" s="31" t="s">
        <v>82</v>
      </c>
    </row>
    <row r="55" spans="1:7" x14ac:dyDescent="0.25">
      <c r="A55" s="32" t="s">
        <v>83</v>
      </c>
    </row>
  </sheetData>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3.5703125" style="1" customWidth="1"/>
    <col min="8" max="8" width="11.42578125" style="1"/>
    <col min="9" max="9" width="29.28515625" style="1" customWidth="1"/>
    <col min="10" max="12" width="14.28515625" style="1" bestFit="1" customWidth="1"/>
    <col min="13" max="14" width="13" style="1" bestFit="1" customWidth="1"/>
    <col min="15" max="16384" width="11.42578125" style="1"/>
  </cols>
  <sheetData>
    <row r="1" spans="1:14" x14ac:dyDescent="0.25">
      <c r="A1" s="2" t="s">
        <v>22</v>
      </c>
    </row>
    <row r="2" spans="1:14" x14ac:dyDescent="0.25">
      <c r="A2" s="3" t="s">
        <v>1</v>
      </c>
    </row>
    <row r="3" spans="1:14" ht="39.75" customHeight="1" x14ac:dyDescent="0.25">
      <c r="A3" s="4"/>
      <c r="B3" s="6" t="s">
        <v>2</v>
      </c>
      <c r="C3" s="7" t="s">
        <v>3</v>
      </c>
      <c r="D3" s="7" t="s">
        <v>4</v>
      </c>
      <c r="E3" s="7" t="s">
        <v>5</v>
      </c>
      <c r="F3" s="8" t="s">
        <v>6</v>
      </c>
      <c r="G3" s="9" t="s">
        <v>7</v>
      </c>
    </row>
    <row r="4" spans="1:14" x14ac:dyDescent="0.25">
      <c r="A4" s="12" t="s">
        <v>84</v>
      </c>
      <c r="B4" s="14">
        <v>675812.12</v>
      </c>
      <c r="C4" s="15">
        <v>279711.90000000002</v>
      </c>
      <c r="D4" s="15">
        <v>310601.39</v>
      </c>
      <c r="E4" s="15">
        <v>207973.56</v>
      </c>
      <c r="F4" s="15">
        <v>108178.66</v>
      </c>
      <c r="G4" s="16">
        <f>SUM(B4:F4)</f>
        <v>1582277.6300000001</v>
      </c>
    </row>
    <row r="5" spans="1:14" x14ac:dyDescent="0.25">
      <c r="A5" s="11" t="s">
        <v>85</v>
      </c>
      <c r="B5" s="17">
        <v>18818.79</v>
      </c>
      <c r="C5" s="18">
        <v>10380.14</v>
      </c>
      <c r="D5" s="18">
        <v>9496.1200000000008</v>
      </c>
      <c r="E5" s="18">
        <v>2855.71</v>
      </c>
      <c r="F5" s="18">
        <v>1019.07</v>
      </c>
      <c r="G5" s="19">
        <f>SUM(B5:F5)</f>
        <v>42569.83</v>
      </c>
    </row>
    <row r="6" spans="1:14" x14ac:dyDescent="0.25">
      <c r="A6" s="11" t="s">
        <v>86</v>
      </c>
      <c r="B6" s="17">
        <v>87591.39</v>
      </c>
      <c r="C6" s="18">
        <v>49522.71</v>
      </c>
      <c r="D6" s="18">
        <v>43044.94</v>
      </c>
      <c r="E6" s="18">
        <v>21019.21</v>
      </c>
      <c r="F6" s="18">
        <v>11321.37</v>
      </c>
      <c r="G6" s="19">
        <f>SUM(B6:F6)</f>
        <v>212499.62</v>
      </c>
    </row>
    <row r="7" spans="1:14" x14ac:dyDescent="0.25">
      <c r="A7" s="11" t="s">
        <v>87</v>
      </c>
      <c r="B7" s="17">
        <v>21067.01</v>
      </c>
      <c r="C7" s="18">
        <v>7831.56</v>
      </c>
      <c r="D7" s="18">
        <v>6838.09</v>
      </c>
      <c r="E7" s="18">
        <v>4779</v>
      </c>
      <c r="F7" s="18">
        <v>2920.43</v>
      </c>
      <c r="G7" s="19">
        <f t="shared" ref="G7" si="0">SUM(B7:F7)</f>
        <v>43436.090000000004</v>
      </c>
    </row>
    <row r="8" spans="1:14" x14ac:dyDescent="0.25">
      <c r="A8" s="5" t="s">
        <v>7</v>
      </c>
      <c r="B8" s="20">
        <f t="shared" ref="B8:G8" si="1">B4+B7+B5+B6</f>
        <v>803289.31</v>
      </c>
      <c r="C8" s="21">
        <f t="shared" si="1"/>
        <v>347446.31000000006</v>
      </c>
      <c r="D8" s="21">
        <f t="shared" si="1"/>
        <v>369980.54000000004</v>
      </c>
      <c r="E8" s="21">
        <f t="shared" si="1"/>
        <v>236627.47999999998</v>
      </c>
      <c r="F8" s="22">
        <f t="shared" si="1"/>
        <v>123439.53</v>
      </c>
      <c r="G8" s="25">
        <f t="shared" si="1"/>
        <v>1880783.1700000004</v>
      </c>
    </row>
    <row r="9" spans="1:14" x14ac:dyDescent="0.25">
      <c r="A9" s="31" t="s">
        <v>79</v>
      </c>
      <c r="B9" s="34"/>
      <c r="C9" s="34"/>
      <c r="D9" s="34"/>
      <c r="E9" s="34"/>
      <c r="F9" s="34"/>
      <c r="G9" s="34"/>
    </row>
    <row r="10" spans="1:14" x14ac:dyDescent="0.25">
      <c r="A10" s="31" t="s">
        <v>82</v>
      </c>
      <c r="B10" s="34"/>
      <c r="C10" s="34"/>
      <c r="D10" s="34"/>
      <c r="E10" s="34"/>
      <c r="F10" s="34"/>
      <c r="G10" s="34"/>
    </row>
    <row r="11" spans="1:14" x14ac:dyDescent="0.25">
      <c r="A11" s="32" t="s">
        <v>83</v>
      </c>
      <c r="B11" s="34"/>
      <c r="C11" s="34"/>
      <c r="D11" s="34"/>
      <c r="E11" s="34"/>
      <c r="F11" s="34"/>
      <c r="G11" s="34"/>
      <c r="J11" s="33"/>
      <c r="K11" s="33"/>
      <c r="L11" s="33"/>
      <c r="M11" s="33"/>
      <c r="N11" s="33"/>
    </row>
    <row r="12" spans="1:14" x14ac:dyDescent="0.25">
      <c r="J12" s="33"/>
      <c r="K12" s="33"/>
      <c r="L12" s="33"/>
      <c r="M12" s="33"/>
      <c r="N12" s="33"/>
    </row>
    <row r="13" spans="1:14" x14ac:dyDescent="0.25">
      <c r="A13" s="3" t="s">
        <v>20</v>
      </c>
      <c r="J13" s="33"/>
      <c r="K13" s="33"/>
      <c r="L13" s="33"/>
      <c r="M13" s="33"/>
      <c r="N13" s="33"/>
    </row>
    <row r="14" spans="1:14" ht="39.75" customHeight="1" x14ac:dyDescent="0.25">
      <c r="A14" s="4"/>
      <c r="B14" s="6" t="s">
        <v>2</v>
      </c>
      <c r="C14" s="7" t="s">
        <v>3</v>
      </c>
      <c r="D14" s="7" t="s">
        <v>4</v>
      </c>
      <c r="E14" s="7" t="s">
        <v>5</v>
      </c>
      <c r="F14" s="8" t="s">
        <v>6</v>
      </c>
      <c r="G14" s="9" t="s">
        <v>7</v>
      </c>
    </row>
    <row r="15" spans="1:14" x14ac:dyDescent="0.25">
      <c r="A15" s="12" t="s">
        <v>84</v>
      </c>
      <c r="B15" s="14">
        <v>5659803.8300000001</v>
      </c>
      <c r="C15" s="15">
        <v>1323945.1499999999</v>
      </c>
      <c r="D15" s="15">
        <v>1624207.73</v>
      </c>
      <c r="E15" s="15">
        <v>574716.56999999995</v>
      </c>
      <c r="F15" s="15">
        <v>148790.64000000001</v>
      </c>
      <c r="G15" s="16">
        <f>SUM(B15:F15)</f>
        <v>9331463.9200000018</v>
      </c>
    </row>
    <row r="16" spans="1:14" x14ac:dyDescent="0.25">
      <c r="A16" s="11" t="s">
        <v>85</v>
      </c>
      <c r="B16" s="17">
        <v>385033.49</v>
      </c>
      <c r="C16" s="18">
        <v>323704.73</v>
      </c>
      <c r="D16" s="18">
        <v>323332.03000000003</v>
      </c>
      <c r="E16" s="18">
        <v>59137.2</v>
      </c>
      <c r="F16" s="18">
        <v>9951.75</v>
      </c>
      <c r="G16" s="19">
        <f>SUM(B16:F16)</f>
        <v>1101159.2</v>
      </c>
    </row>
    <row r="17" spans="1:7" x14ac:dyDescent="0.25">
      <c r="A17" s="11" t="s">
        <v>86</v>
      </c>
      <c r="B17" s="17">
        <v>1189439.79</v>
      </c>
      <c r="C17" s="18">
        <v>602353.19999999995</v>
      </c>
      <c r="D17" s="18">
        <v>503034.78</v>
      </c>
      <c r="E17" s="18">
        <v>139774.76</v>
      </c>
      <c r="F17" s="18">
        <v>45058.74</v>
      </c>
      <c r="G17" s="19">
        <f>SUM(B17:F17)</f>
        <v>2479661.2700000005</v>
      </c>
    </row>
    <row r="18" spans="1:7" x14ac:dyDescent="0.25">
      <c r="A18" s="11" t="s">
        <v>87</v>
      </c>
      <c r="B18" s="17">
        <v>150651.76999999999</v>
      </c>
      <c r="C18" s="18">
        <v>43047.83</v>
      </c>
      <c r="D18" s="18">
        <v>32641.54</v>
      </c>
      <c r="E18" s="18">
        <v>11640.54</v>
      </c>
      <c r="F18" s="18">
        <v>4828.9399999999996</v>
      </c>
      <c r="G18" s="19">
        <f t="shared" ref="G18" si="2">SUM(B18:F18)</f>
        <v>242810.62</v>
      </c>
    </row>
    <row r="19" spans="1:7" x14ac:dyDescent="0.25">
      <c r="A19" s="5" t="s">
        <v>7</v>
      </c>
      <c r="B19" s="20">
        <f t="shared" ref="B19:G19" si="3">B15+B18+B16+B17</f>
        <v>7384928.8799999999</v>
      </c>
      <c r="C19" s="21">
        <f t="shared" si="3"/>
        <v>2293050.91</v>
      </c>
      <c r="D19" s="21">
        <f t="shared" si="3"/>
        <v>2483216.08</v>
      </c>
      <c r="E19" s="21">
        <f t="shared" si="3"/>
        <v>785269.07</v>
      </c>
      <c r="F19" s="22">
        <f t="shared" si="3"/>
        <v>208630.07</v>
      </c>
      <c r="G19" s="25">
        <f t="shared" si="3"/>
        <v>13155095.010000002</v>
      </c>
    </row>
    <row r="20" spans="1:7" x14ac:dyDescent="0.25">
      <c r="A20" s="31" t="s">
        <v>80</v>
      </c>
      <c r="B20" s="34"/>
      <c r="C20" s="34"/>
      <c r="D20" s="34"/>
      <c r="E20" s="34"/>
      <c r="F20" s="34"/>
      <c r="G20" s="34"/>
    </row>
    <row r="21" spans="1:7" x14ac:dyDescent="0.25">
      <c r="A21" s="31" t="s">
        <v>82</v>
      </c>
      <c r="B21" s="34"/>
      <c r="C21" s="34"/>
      <c r="D21" s="34"/>
      <c r="E21" s="34"/>
      <c r="F21" s="34"/>
      <c r="G21" s="34"/>
    </row>
    <row r="22" spans="1:7" x14ac:dyDescent="0.25">
      <c r="A22" s="32" t="s">
        <v>83</v>
      </c>
      <c r="B22" s="34"/>
      <c r="C22" s="34"/>
      <c r="D22" s="34"/>
      <c r="E22" s="34"/>
      <c r="F22" s="34"/>
      <c r="G22" s="34"/>
    </row>
    <row r="24" spans="1:7" x14ac:dyDescent="0.25">
      <c r="A24" s="3" t="s">
        <v>21</v>
      </c>
    </row>
    <row r="25" spans="1:7" ht="24" x14ac:dyDescent="0.25">
      <c r="A25" s="4"/>
      <c r="B25" s="6" t="s">
        <v>2</v>
      </c>
      <c r="C25" s="7" t="s">
        <v>3</v>
      </c>
      <c r="D25" s="7" t="s">
        <v>4</v>
      </c>
      <c r="E25" s="7" t="s">
        <v>5</v>
      </c>
      <c r="F25" s="8" t="s">
        <v>6</v>
      </c>
      <c r="G25" s="9" t="s">
        <v>7</v>
      </c>
    </row>
    <row r="26" spans="1:7" x14ac:dyDescent="0.25">
      <c r="A26" s="12" t="s">
        <v>84</v>
      </c>
      <c r="B26" s="14">
        <f>B15+B4</f>
        <v>6335615.9500000002</v>
      </c>
      <c r="C26" s="15">
        <f t="shared" ref="C26:F26" si="4">C15+C4</f>
        <v>1603657.0499999998</v>
      </c>
      <c r="D26" s="15">
        <f t="shared" si="4"/>
        <v>1934809.12</v>
      </c>
      <c r="E26" s="15">
        <f t="shared" si="4"/>
        <v>782690.12999999989</v>
      </c>
      <c r="F26" s="15">
        <f t="shared" si="4"/>
        <v>256969.30000000002</v>
      </c>
      <c r="G26" s="16">
        <f>G15+G4</f>
        <v>10913741.550000003</v>
      </c>
    </row>
    <row r="27" spans="1:7" x14ac:dyDescent="0.25">
      <c r="A27" s="11" t="s">
        <v>85</v>
      </c>
      <c r="B27" s="17">
        <f t="shared" ref="B27:F29" si="5">B16+B5</f>
        <v>403852.27999999997</v>
      </c>
      <c r="C27" s="18">
        <f t="shared" si="5"/>
        <v>334084.87</v>
      </c>
      <c r="D27" s="18">
        <f t="shared" si="5"/>
        <v>332828.15000000002</v>
      </c>
      <c r="E27" s="18">
        <f t="shared" si="5"/>
        <v>61992.909999999996</v>
      </c>
      <c r="F27" s="18">
        <f>F16+F5</f>
        <v>10970.82</v>
      </c>
      <c r="G27" s="19">
        <f>G16+G5</f>
        <v>1143729.03</v>
      </c>
    </row>
    <row r="28" spans="1:7" x14ac:dyDescent="0.25">
      <c r="A28" s="11" t="s">
        <v>86</v>
      </c>
      <c r="B28" s="17">
        <f t="shared" si="5"/>
        <v>1277031.18</v>
      </c>
      <c r="C28" s="18">
        <f t="shared" si="5"/>
        <v>651875.90999999992</v>
      </c>
      <c r="D28" s="18">
        <f t="shared" si="5"/>
        <v>546079.72</v>
      </c>
      <c r="E28" s="18">
        <f t="shared" si="5"/>
        <v>160793.97</v>
      </c>
      <c r="F28" s="18">
        <f t="shared" si="5"/>
        <v>56380.11</v>
      </c>
      <c r="G28" s="19">
        <f>G17+G6</f>
        <v>2692160.8900000006</v>
      </c>
    </row>
    <row r="29" spans="1:7" x14ac:dyDescent="0.25">
      <c r="A29" s="11" t="s">
        <v>87</v>
      </c>
      <c r="B29" s="17">
        <f t="shared" si="5"/>
        <v>171718.78</v>
      </c>
      <c r="C29" s="18">
        <f t="shared" si="5"/>
        <v>50879.39</v>
      </c>
      <c r="D29" s="18">
        <f t="shared" si="5"/>
        <v>39479.630000000005</v>
      </c>
      <c r="E29" s="18">
        <f t="shared" si="5"/>
        <v>16419.54</v>
      </c>
      <c r="F29" s="18">
        <f t="shared" si="5"/>
        <v>7749.369999999999</v>
      </c>
      <c r="G29" s="19">
        <f>G7+G18</f>
        <v>286246.71000000002</v>
      </c>
    </row>
    <row r="30" spans="1:7" x14ac:dyDescent="0.25">
      <c r="A30" s="5" t="s">
        <v>7</v>
      </c>
      <c r="B30" s="20">
        <f t="shared" ref="B30:G30" si="6">B26+B29+B27+B28</f>
        <v>8188218.1900000004</v>
      </c>
      <c r="C30" s="21">
        <f t="shared" si="6"/>
        <v>2640497.2199999997</v>
      </c>
      <c r="D30" s="21">
        <f t="shared" si="6"/>
        <v>2853196.62</v>
      </c>
      <c r="E30" s="21">
        <f t="shared" si="6"/>
        <v>1021896.5499999999</v>
      </c>
      <c r="F30" s="22">
        <f t="shared" si="6"/>
        <v>332069.60000000003</v>
      </c>
      <c r="G30" s="25">
        <f t="shared" si="6"/>
        <v>15035878.180000003</v>
      </c>
    </row>
    <row r="31" spans="1:7" x14ac:dyDescent="0.25">
      <c r="A31" s="31" t="s">
        <v>82</v>
      </c>
    </row>
    <row r="32" spans="1:7" x14ac:dyDescent="0.25">
      <c r="A32" s="32" t="s">
        <v>83</v>
      </c>
    </row>
    <row r="33" spans="10:14" x14ac:dyDescent="0.25">
      <c r="J33" s="33"/>
      <c r="K33" s="33"/>
      <c r="L33" s="33"/>
      <c r="M33" s="33"/>
      <c r="N33" s="33"/>
    </row>
    <row r="34" spans="10:14" x14ac:dyDescent="0.25">
      <c r="J34" s="33"/>
      <c r="K34" s="33"/>
      <c r="L34" s="33"/>
      <c r="M34" s="33"/>
      <c r="N34" s="33"/>
    </row>
    <row r="35" spans="10:14" x14ac:dyDescent="0.25">
      <c r="J35" s="33"/>
      <c r="K35" s="33"/>
      <c r="L35" s="33"/>
      <c r="M35" s="33"/>
      <c r="N35" s="33"/>
    </row>
    <row r="36" spans="10:14" x14ac:dyDescent="0.25">
      <c r="J36" s="33"/>
      <c r="K36" s="33"/>
      <c r="L36" s="33"/>
      <c r="M36" s="33"/>
      <c r="N36" s="33"/>
    </row>
  </sheetData>
  <pageMargins left="0.7" right="0.7" top="0.75" bottom="0.75" header="0.3" footer="0.3"/>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3.5703125" style="1" customWidth="1"/>
    <col min="8" max="8" width="11.42578125" style="1"/>
    <col min="9" max="9" width="21.85546875" style="1" customWidth="1"/>
    <col min="10" max="12" width="14.28515625" style="1" bestFit="1" customWidth="1"/>
    <col min="13" max="14" width="12.85546875" style="1" bestFit="1" customWidth="1"/>
    <col min="15" max="16384" width="11.42578125" style="1"/>
  </cols>
  <sheetData>
    <row r="1" spans="1:14" x14ac:dyDescent="0.25">
      <c r="A1" s="2" t="s">
        <v>45</v>
      </c>
      <c r="I1" s="33"/>
      <c r="J1" s="33"/>
      <c r="K1" s="33"/>
      <c r="L1" s="33"/>
      <c r="M1" s="33"/>
      <c r="N1" s="33"/>
    </row>
    <row r="2" spans="1:14" x14ac:dyDescent="0.25">
      <c r="A2" s="3" t="s">
        <v>1</v>
      </c>
      <c r="I2" s="33"/>
      <c r="J2" s="33"/>
      <c r="K2" s="33"/>
      <c r="L2" s="33"/>
      <c r="M2" s="33"/>
      <c r="N2" s="33"/>
    </row>
    <row r="3" spans="1:14" ht="39.75" customHeight="1" x14ac:dyDescent="0.25">
      <c r="A3" s="4"/>
      <c r="B3" s="6" t="s">
        <v>2</v>
      </c>
      <c r="C3" s="7" t="s">
        <v>3</v>
      </c>
      <c r="D3" s="7" t="s">
        <v>4</v>
      </c>
      <c r="E3" s="7" t="s">
        <v>5</v>
      </c>
      <c r="F3" s="8" t="s">
        <v>6</v>
      </c>
      <c r="G3" s="9" t="s">
        <v>7</v>
      </c>
      <c r="I3" s="33"/>
      <c r="J3" s="33"/>
      <c r="K3" s="33"/>
      <c r="L3" s="33"/>
      <c r="M3" s="33"/>
      <c r="N3" s="33"/>
    </row>
    <row r="4" spans="1:14" x14ac:dyDescent="0.25">
      <c r="A4" s="12" t="s">
        <v>32</v>
      </c>
      <c r="B4" s="14">
        <v>0</v>
      </c>
      <c r="C4" s="15">
        <v>0</v>
      </c>
      <c r="D4" s="15">
        <v>0</v>
      </c>
      <c r="E4" s="15">
        <v>0</v>
      </c>
      <c r="F4" s="15">
        <v>0</v>
      </c>
      <c r="G4" s="16">
        <f>SUM(B4:F4)</f>
        <v>0</v>
      </c>
      <c r="H4" s="41"/>
      <c r="I4" s="33"/>
      <c r="J4" s="33"/>
      <c r="K4" s="33"/>
      <c r="L4" s="33"/>
      <c r="M4" s="33"/>
      <c r="N4" s="33"/>
    </row>
    <row r="5" spans="1:14" x14ac:dyDescent="0.25">
      <c r="A5" s="11" t="s">
        <v>33</v>
      </c>
      <c r="B5" s="17">
        <v>367919.57</v>
      </c>
      <c r="C5" s="18">
        <v>206691.11</v>
      </c>
      <c r="D5" s="18">
        <v>207099.32</v>
      </c>
      <c r="E5" s="18">
        <v>134331.69</v>
      </c>
      <c r="F5" s="18">
        <v>66307.289999999994</v>
      </c>
      <c r="G5" s="19">
        <f t="shared" ref="G5:G16" si="0">SUM(B5:F5)</f>
        <v>982348.98</v>
      </c>
      <c r="H5" s="41"/>
      <c r="I5" s="33"/>
      <c r="J5" s="33"/>
      <c r="K5" s="33"/>
      <c r="L5" s="33"/>
      <c r="M5" s="33"/>
      <c r="N5" s="33"/>
    </row>
    <row r="6" spans="1:14" x14ac:dyDescent="0.25">
      <c r="A6" s="11" t="s">
        <v>34</v>
      </c>
      <c r="B6" s="17">
        <v>97518.28</v>
      </c>
      <c r="C6" s="18">
        <v>44435.44</v>
      </c>
      <c r="D6" s="18">
        <v>36248.82</v>
      </c>
      <c r="E6" s="18">
        <v>10418.23</v>
      </c>
      <c r="F6" s="18">
        <v>2834.3</v>
      </c>
      <c r="G6" s="19">
        <f t="shared" si="0"/>
        <v>191455.07</v>
      </c>
      <c r="H6" s="41"/>
      <c r="I6" s="33"/>
      <c r="J6" s="33"/>
      <c r="K6" s="33"/>
      <c r="L6" s="33"/>
      <c r="M6" s="33"/>
      <c r="N6" s="33"/>
    </row>
    <row r="7" spans="1:14" x14ac:dyDescent="0.25">
      <c r="A7" s="11" t="s">
        <v>35</v>
      </c>
      <c r="B7" s="17">
        <v>35217.800000000003</v>
      </c>
      <c r="C7" s="18">
        <v>10223.94</v>
      </c>
      <c r="D7" s="18">
        <v>8796.09</v>
      </c>
      <c r="E7" s="18">
        <v>4263.5600000000004</v>
      </c>
      <c r="F7" s="18">
        <v>1804.67</v>
      </c>
      <c r="G7" s="19">
        <f t="shared" si="0"/>
        <v>60306.06</v>
      </c>
      <c r="H7" s="41"/>
      <c r="I7" s="33"/>
      <c r="J7" s="33"/>
      <c r="K7" s="33"/>
      <c r="L7" s="33"/>
      <c r="M7" s="33"/>
      <c r="N7" s="33"/>
    </row>
    <row r="8" spans="1:14" x14ac:dyDescent="0.25">
      <c r="A8" s="11" t="s">
        <v>36</v>
      </c>
      <c r="B8" s="17">
        <v>25272.94</v>
      </c>
      <c r="C8" s="18">
        <v>8059.63</v>
      </c>
      <c r="D8" s="18">
        <v>7350.5</v>
      </c>
      <c r="E8" s="18">
        <v>3679.8</v>
      </c>
      <c r="F8" s="18">
        <v>1993.71</v>
      </c>
      <c r="G8" s="19">
        <f t="shared" si="0"/>
        <v>46356.58</v>
      </c>
      <c r="H8" s="41"/>
      <c r="I8" s="33"/>
      <c r="J8" s="33"/>
      <c r="K8" s="33"/>
      <c r="L8" s="33"/>
      <c r="M8" s="33"/>
      <c r="N8" s="33"/>
    </row>
    <row r="9" spans="1:14" x14ac:dyDescent="0.25">
      <c r="A9" s="11" t="s">
        <v>37</v>
      </c>
      <c r="B9" s="17">
        <v>98570.1</v>
      </c>
      <c r="C9" s="18">
        <v>40741.22</v>
      </c>
      <c r="D9" s="18">
        <v>35452.120000000003</v>
      </c>
      <c r="E9" s="18">
        <v>10988.86</v>
      </c>
      <c r="F9" s="18">
        <v>3691.79</v>
      </c>
      <c r="G9" s="19">
        <f t="shared" si="0"/>
        <v>189444.09</v>
      </c>
      <c r="H9" s="41"/>
      <c r="I9" s="33"/>
      <c r="J9" s="33"/>
      <c r="K9" s="33"/>
      <c r="L9" s="33"/>
      <c r="M9" s="33"/>
      <c r="N9" s="33"/>
    </row>
    <row r="10" spans="1:14" x14ac:dyDescent="0.25">
      <c r="A10" s="11" t="s">
        <v>38</v>
      </c>
      <c r="B10" s="17">
        <v>18566.66</v>
      </c>
      <c r="C10" s="18">
        <v>13415.55</v>
      </c>
      <c r="D10" s="18">
        <v>12783.28</v>
      </c>
      <c r="E10" s="18">
        <v>6576.28</v>
      </c>
      <c r="F10" s="18">
        <v>3898.71</v>
      </c>
      <c r="G10" s="19">
        <f t="shared" si="0"/>
        <v>55240.479999999996</v>
      </c>
      <c r="H10" s="41"/>
      <c r="I10" s="33"/>
      <c r="J10" s="33"/>
      <c r="K10" s="33"/>
      <c r="L10" s="33"/>
      <c r="M10" s="33"/>
      <c r="N10" s="33"/>
    </row>
    <row r="11" spans="1:14" x14ac:dyDescent="0.25">
      <c r="A11" s="11" t="s">
        <v>39</v>
      </c>
      <c r="B11" s="17">
        <v>56837.77</v>
      </c>
      <c r="C11" s="18">
        <v>32396.19</v>
      </c>
      <c r="D11" s="18">
        <v>28289.46</v>
      </c>
      <c r="E11" s="18">
        <v>20804.91</v>
      </c>
      <c r="F11" s="18">
        <v>11875.5</v>
      </c>
      <c r="G11" s="19">
        <f t="shared" si="0"/>
        <v>150203.82999999999</v>
      </c>
      <c r="H11" s="41"/>
      <c r="I11" s="33"/>
      <c r="J11" s="33"/>
      <c r="K11" s="33"/>
      <c r="L11" s="33"/>
      <c r="M11" s="33"/>
      <c r="N11" s="33"/>
    </row>
    <row r="12" spans="1:14" x14ac:dyDescent="0.25">
      <c r="A12" s="11" t="s">
        <v>40</v>
      </c>
      <c r="B12" s="17">
        <v>45016.1</v>
      </c>
      <c r="C12" s="18">
        <v>32604.15</v>
      </c>
      <c r="D12" s="18">
        <v>27411.13</v>
      </c>
      <c r="E12" s="18">
        <v>20454.98</v>
      </c>
      <c r="F12" s="18">
        <v>11370.26</v>
      </c>
      <c r="G12" s="19">
        <f t="shared" si="0"/>
        <v>136856.62</v>
      </c>
      <c r="H12" s="41"/>
      <c r="I12" s="33"/>
      <c r="J12" s="33"/>
      <c r="K12" s="33"/>
      <c r="L12" s="33"/>
      <c r="M12" s="33"/>
      <c r="N12" s="33"/>
    </row>
    <row r="13" spans="1:14" x14ac:dyDescent="0.25">
      <c r="A13" s="11" t="s">
        <v>41</v>
      </c>
      <c r="B13" s="17">
        <v>17281.23</v>
      </c>
      <c r="C13" s="18">
        <v>13113.74</v>
      </c>
      <c r="D13" s="18">
        <v>11625.57</v>
      </c>
      <c r="E13" s="18">
        <v>8301.3700000000008</v>
      </c>
      <c r="F13" s="18">
        <v>4145.7299999999996</v>
      </c>
      <c r="G13" s="19">
        <f t="shared" si="0"/>
        <v>54467.64</v>
      </c>
      <c r="H13" s="41"/>
      <c r="I13" s="33"/>
      <c r="J13" s="33"/>
      <c r="K13" s="33"/>
      <c r="L13" s="33"/>
      <c r="M13" s="33"/>
      <c r="N13" s="33"/>
    </row>
    <row r="14" spans="1:14" x14ac:dyDescent="0.25">
      <c r="A14" s="11" t="s">
        <v>42</v>
      </c>
      <c r="B14" s="17">
        <v>28113.27</v>
      </c>
      <c r="C14" s="18">
        <v>48103.86</v>
      </c>
      <c r="D14" s="18">
        <v>40137.15</v>
      </c>
      <c r="E14" s="18">
        <v>28599.77</v>
      </c>
      <c r="F14" s="18">
        <v>24664.53</v>
      </c>
      <c r="G14" s="19">
        <f t="shared" si="0"/>
        <v>169618.58</v>
      </c>
      <c r="H14" s="41"/>
      <c r="I14" s="33"/>
      <c r="J14" s="33"/>
      <c r="K14" s="33"/>
      <c r="L14" s="33"/>
      <c r="M14" s="33"/>
      <c r="N14" s="33"/>
    </row>
    <row r="15" spans="1:14" x14ac:dyDescent="0.25">
      <c r="A15" s="11" t="s">
        <v>43</v>
      </c>
      <c r="B15" s="17">
        <v>19468.25</v>
      </c>
      <c r="C15" s="18">
        <v>13564.66</v>
      </c>
      <c r="D15" s="18">
        <v>16198.04</v>
      </c>
      <c r="E15" s="18">
        <v>15648.18</v>
      </c>
      <c r="F15" s="18">
        <v>6656.38</v>
      </c>
      <c r="G15" s="19">
        <f t="shared" si="0"/>
        <v>71535.510000000009</v>
      </c>
      <c r="H15" s="41"/>
      <c r="I15" s="33"/>
      <c r="J15" s="33"/>
      <c r="K15" s="33"/>
      <c r="L15" s="33"/>
      <c r="M15" s="33"/>
      <c r="N15" s="33"/>
    </row>
    <row r="16" spans="1:14" x14ac:dyDescent="0.25">
      <c r="A16" s="13" t="s">
        <v>44</v>
      </c>
      <c r="B16" s="17">
        <v>49444.52</v>
      </c>
      <c r="C16" s="18">
        <v>36790.339999999997</v>
      </c>
      <c r="D16" s="18">
        <v>33343.18</v>
      </c>
      <c r="E16" s="18">
        <v>16886.62</v>
      </c>
      <c r="F16" s="18">
        <v>6244.74</v>
      </c>
      <c r="G16" s="19">
        <f t="shared" si="0"/>
        <v>142709.39999999997</v>
      </c>
      <c r="H16" s="41"/>
      <c r="I16" s="33"/>
      <c r="J16" s="33"/>
      <c r="K16" s="33"/>
      <c r="L16" s="33"/>
      <c r="M16" s="33"/>
      <c r="N16" s="33"/>
    </row>
    <row r="17" spans="1:14" x14ac:dyDescent="0.25">
      <c r="A17" s="10" t="s">
        <v>7</v>
      </c>
      <c r="B17" s="20">
        <f>SUM(B4:B16)</f>
        <v>859226.49</v>
      </c>
      <c r="C17" s="21">
        <f t="shared" ref="C17:G17" si="1">SUM(C4:C16)</f>
        <v>500139.82999999996</v>
      </c>
      <c r="D17" s="21">
        <f t="shared" si="1"/>
        <v>464734.66000000009</v>
      </c>
      <c r="E17" s="21">
        <f t="shared" si="1"/>
        <v>280954.25</v>
      </c>
      <c r="F17" s="22">
        <f t="shared" si="1"/>
        <v>145487.60999999999</v>
      </c>
      <c r="G17" s="25">
        <f t="shared" si="1"/>
        <v>2250542.8400000003</v>
      </c>
      <c r="I17" s="33"/>
      <c r="J17" s="33"/>
      <c r="K17" s="33"/>
      <c r="L17" s="33"/>
      <c r="M17" s="33"/>
      <c r="N17" s="33"/>
    </row>
    <row r="18" spans="1:14" x14ac:dyDescent="0.25">
      <c r="A18" s="31" t="s">
        <v>77</v>
      </c>
      <c r="B18" s="34"/>
      <c r="C18" s="34"/>
      <c r="D18" s="34"/>
      <c r="E18" s="34"/>
      <c r="F18" s="34"/>
      <c r="G18" s="34"/>
      <c r="I18" s="33"/>
      <c r="J18" s="33"/>
      <c r="K18" s="33"/>
      <c r="L18" s="33"/>
      <c r="M18" s="33"/>
      <c r="N18" s="33"/>
    </row>
    <row r="19" spans="1:14" x14ac:dyDescent="0.25">
      <c r="A19" s="31" t="s">
        <v>82</v>
      </c>
      <c r="B19" s="34"/>
      <c r="C19" s="34"/>
      <c r="D19" s="34"/>
      <c r="E19" s="34"/>
      <c r="F19" s="34"/>
      <c r="G19" s="34"/>
      <c r="I19" s="33"/>
      <c r="J19" s="33"/>
      <c r="K19" s="33"/>
      <c r="L19" s="33"/>
      <c r="M19" s="33"/>
      <c r="N19" s="33"/>
    </row>
    <row r="20" spans="1:14" x14ac:dyDescent="0.25">
      <c r="A20" s="32" t="s">
        <v>83</v>
      </c>
      <c r="B20" s="34"/>
      <c r="C20" s="34"/>
      <c r="D20" s="34"/>
      <c r="E20" s="34"/>
      <c r="F20" s="34"/>
      <c r="G20" s="34"/>
      <c r="I20" s="33"/>
      <c r="J20" s="33"/>
      <c r="K20" s="33"/>
      <c r="L20" s="33"/>
      <c r="M20" s="33"/>
      <c r="N20" s="33"/>
    </row>
    <row r="21" spans="1:14" x14ac:dyDescent="0.25">
      <c r="I21" s="33"/>
      <c r="J21" s="33"/>
      <c r="K21" s="33"/>
      <c r="L21" s="33"/>
      <c r="M21" s="33"/>
      <c r="N21" s="33"/>
    </row>
    <row r="22" spans="1:14" x14ac:dyDescent="0.25">
      <c r="A22" s="3" t="s">
        <v>20</v>
      </c>
      <c r="I22" s="33"/>
      <c r="J22" s="33"/>
      <c r="K22" s="33"/>
      <c r="L22" s="33"/>
      <c r="M22" s="33"/>
      <c r="N22" s="33"/>
    </row>
    <row r="23" spans="1:14" ht="24" x14ac:dyDescent="0.25">
      <c r="A23" s="4"/>
      <c r="B23" s="6" t="s">
        <v>2</v>
      </c>
      <c r="C23" s="7" t="s">
        <v>3</v>
      </c>
      <c r="D23" s="7" t="s">
        <v>4</v>
      </c>
      <c r="E23" s="7" t="s">
        <v>5</v>
      </c>
      <c r="F23" s="8" t="s">
        <v>6</v>
      </c>
      <c r="G23" s="9" t="s">
        <v>7</v>
      </c>
      <c r="I23" s="33"/>
      <c r="J23" s="33"/>
      <c r="K23" s="33"/>
      <c r="L23" s="33"/>
      <c r="M23" s="33"/>
      <c r="N23" s="33"/>
    </row>
    <row r="24" spans="1:14" x14ac:dyDescent="0.25">
      <c r="A24" s="12" t="s">
        <v>32</v>
      </c>
      <c r="B24" s="14">
        <v>7822552.6200000001</v>
      </c>
      <c r="C24" s="15">
        <v>3334914.59</v>
      </c>
      <c r="D24" s="15">
        <v>3035123.3</v>
      </c>
      <c r="E24" s="15">
        <v>929067.62</v>
      </c>
      <c r="F24" s="15">
        <v>253732.19</v>
      </c>
      <c r="G24" s="16">
        <f>SUM(B24:F24)</f>
        <v>15375390.32</v>
      </c>
      <c r="H24" s="41"/>
      <c r="I24" s="33"/>
      <c r="J24" s="33"/>
      <c r="K24" s="33"/>
      <c r="L24" s="33"/>
      <c r="M24" s="33"/>
      <c r="N24" s="33"/>
    </row>
    <row r="25" spans="1:14" x14ac:dyDescent="0.25">
      <c r="A25" s="11" t="s">
        <v>33</v>
      </c>
      <c r="B25" s="17">
        <v>64685.86</v>
      </c>
      <c r="C25" s="18">
        <v>35105.129999999997</v>
      </c>
      <c r="D25" s="18">
        <v>35300.28</v>
      </c>
      <c r="E25" s="18">
        <v>13739.15</v>
      </c>
      <c r="F25" s="18">
        <v>4143.0600000000004</v>
      </c>
      <c r="G25" s="19">
        <f t="shared" ref="G25:G36" si="2">SUM(B25:F25)</f>
        <v>152973.47999999998</v>
      </c>
      <c r="H25" s="41"/>
      <c r="I25" s="33"/>
      <c r="J25" s="33"/>
      <c r="K25" s="33"/>
      <c r="L25" s="33"/>
      <c r="M25" s="33"/>
      <c r="N25" s="33"/>
    </row>
    <row r="26" spans="1:14" x14ac:dyDescent="0.25">
      <c r="A26" s="11" t="s">
        <v>34</v>
      </c>
      <c r="B26" s="17">
        <v>2553.89</v>
      </c>
      <c r="C26" s="18">
        <v>3151.45</v>
      </c>
      <c r="D26" s="18">
        <v>4589.58</v>
      </c>
      <c r="E26" s="18">
        <v>1405.88</v>
      </c>
      <c r="F26" s="18">
        <v>336.03</v>
      </c>
      <c r="G26" s="19">
        <f t="shared" si="2"/>
        <v>12036.83</v>
      </c>
      <c r="H26" s="41"/>
      <c r="I26" s="33"/>
      <c r="J26" s="33"/>
      <c r="K26" s="33"/>
      <c r="L26" s="33"/>
      <c r="M26" s="33"/>
      <c r="N26" s="33"/>
    </row>
    <row r="27" spans="1:14" x14ac:dyDescent="0.25">
      <c r="A27" s="11" t="s">
        <v>35</v>
      </c>
      <c r="B27" s="17">
        <v>1778.85</v>
      </c>
      <c r="C27" s="18">
        <v>978.09</v>
      </c>
      <c r="D27" s="18">
        <v>770.46</v>
      </c>
      <c r="E27" s="18">
        <v>308.64</v>
      </c>
      <c r="F27" s="18">
        <v>61.11</v>
      </c>
      <c r="G27" s="19">
        <f t="shared" si="2"/>
        <v>3897.15</v>
      </c>
      <c r="H27" s="41"/>
      <c r="I27" s="33"/>
      <c r="J27" s="33"/>
      <c r="K27" s="33"/>
      <c r="L27" s="33"/>
      <c r="M27" s="33"/>
      <c r="N27" s="33"/>
    </row>
    <row r="28" spans="1:14" x14ac:dyDescent="0.25">
      <c r="A28" s="11" t="s">
        <v>36</v>
      </c>
      <c r="B28" s="17">
        <v>912.07</v>
      </c>
      <c r="C28" s="18">
        <v>716.95</v>
      </c>
      <c r="D28" s="18">
        <v>709.03</v>
      </c>
      <c r="E28" s="18">
        <v>248.46</v>
      </c>
      <c r="F28" s="18">
        <v>57.81</v>
      </c>
      <c r="G28" s="19">
        <f t="shared" si="2"/>
        <v>2644.32</v>
      </c>
      <c r="H28" s="41"/>
      <c r="I28" s="33"/>
      <c r="J28" s="33"/>
      <c r="K28" s="33"/>
      <c r="L28" s="33"/>
      <c r="M28" s="33"/>
      <c r="N28" s="33"/>
    </row>
    <row r="29" spans="1:14" x14ac:dyDescent="0.25">
      <c r="A29" s="11" t="s">
        <v>37</v>
      </c>
      <c r="B29" s="17">
        <v>1481.59</v>
      </c>
      <c r="C29" s="18">
        <v>474.97</v>
      </c>
      <c r="D29" s="18">
        <v>333.6</v>
      </c>
      <c r="E29" s="18">
        <v>121.47</v>
      </c>
      <c r="F29" s="18">
        <v>51.63</v>
      </c>
      <c r="G29" s="19">
        <f t="shared" si="2"/>
        <v>2463.2599999999998</v>
      </c>
      <c r="H29" s="41"/>
      <c r="I29" s="33"/>
      <c r="J29" s="33"/>
      <c r="K29" s="33"/>
      <c r="L29" s="33"/>
      <c r="M29" s="33"/>
      <c r="N29" s="33"/>
    </row>
    <row r="30" spans="1:14" x14ac:dyDescent="0.25">
      <c r="A30" s="11" t="s">
        <v>38</v>
      </c>
      <c r="B30" s="17">
        <v>762.52</v>
      </c>
      <c r="C30" s="18">
        <v>306.86</v>
      </c>
      <c r="D30" s="18">
        <v>204.65</v>
      </c>
      <c r="E30" s="18">
        <v>95.36</v>
      </c>
      <c r="F30" s="18">
        <v>35.42</v>
      </c>
      <c r="G30" s="19">
        <f t="shared" si="2"/>
        <v>1404.8100000000002</v>
      </c>
      <c r="H30" s="41"/>
      <c r="I30" s="33"/>
      <c r="J30" s="33"/>
      <c r="K30" s="33"/>
      <c r="L30" s="33"/>
      <c r="M30" s="33"/>
      <c r="N30" s="33"/>
    </row>
    <row r="31" spans="1:14" x14ac:dyDescent="0.25">
      <c r="A31" s="11" t="s">
        <v>39</v>
      </c>
      <c r="B31" s="17">
        <v>1282.73</v>
      </c>
      <c r="C31" s="18">
        <v>1011.17</v>
      </c>
      <c r="D31" s="18">
        <v>602.16999999999996</v>
      </c>
      <c r="E31" s="18">
        <v>452.82</v>
      </c>
      <c r="F31" s="18">
        <v>234</v>
      </c>
      <c r="G31" s="19">
        <f t="shared" si="2"/>
        <v>3582.8900000000003</v>
      </c>
      <c r="H31" s="41"/>
      <c r="I31" s="33"/>
      <c r="J31" s="33"/>
      <c r="K31" s="33"/>
      <c r="L31" s="33"/>
      <c r="M31" s="33"/>
      <c r="N31" s="33"/>
    </row>
    <row r="32" spans="1:14" x14ac:dyDescent="0.25">
      <c r="A32" s="11" t="s">
        <v>40</v>
      </c>
      <c r="B32" s="17">
        <v>411.42</v>
      </c>
      <c r="C32" s="18">
        <v>391.87</v>
      </c>
      <c r="D32" s="18">
        <v>338.91</v>
      </c>
      <c r="E32" s="18">
        <v>214.48</v>
      </c>
      <c r="F32" s="18">
        <v>139.81</v>
      </c>
      <c r="G32" s="19">
        <f t="shared" si="2"/>
        <v>1496.49</v>
      </c>
      <c r="H32" s="41"/>
      <c r="I32" s="33"/>
      <c r="J32" s="33"/>
      <c r="K32" s="33"/>
      <c r="L32" s="33"/>
      <c r="M32" s="33"/>
      <c r="N32" s="33"/>
    </row>
    <row r="33" spans="1:14" x14ac:dyDescent="0.25">
      <c r="A33" s="11" t="s">
        <v>41</v>
      </c>
      <c r="B33" s="17">
        <v>289.77</v>
      </c>
      <c r="C33" s="18">
        <v>409.85</v>
      </c>
      <c r="D33" s="18">
        <v>351.36</v>
      </c>
      <c r="E33" s="18">
        <v>198.5</v>
      </c>
      <c r="F33" s="18">
        <v>115</v>
      </c>
      <c r="G33" s="19">
        <f t="shared" si="2"/>
        <v>1364.48</v>
      </c>
      <c r="H33" s="41"/>
      <c r="I33" s="33"/>
      <c r="J33" s="33"/>
      <c r="K33" s="33"/>
      <c r="L33" s="33"/>
      <c r="M33" s="33"/>
      <c r="N33" s="33"/>
    </row>
    <row r="34" spans="1:14" x14ac:dyDescent="0.25">
      <c r="A34" s="11" t="s">
        <v>42</v>
      </c>
      <c r="B34" s="17">
        <v>328.78</v>
      </c>
      <c r="C34" s="18">
        <v>421.01</v>
      </c>
      <c r="D34" s="18">
        <v>353.88</v>
      </c>
      <c r="E34" s="18">
        <v>269.33</v>
      </c>
      <c r="F34" s="18">
        <v>199.11</v>
      </c>
      <c r="G34" s="19">
        <f t="shared" si="2"/>
        <v>1572.1100000000001</v>
      </c>
      <c r="H34" s="41"/>
      <c r="I34" s="33"/>
      <c r="J34" s="33"/>
      <c r="K34" s="33"/>
      <c r="L34" s="33"/>
      <c r="M34" s="33"/>
      <c r="N34" s="33"/>
    </row>
    <row r="35" spans="1:14" x14ac:dyDescent="0.25">
      <c r="A35" s="11" t="s">
        <v>43</v>
      </c>
      <c r="B35" s="17">
        <v>137.51</v>
      </c>
      <c r="C35" s="18">
        <v>123.91</v>
      </c>
      <c r="D35" s="18">
        <v>211.16</v>
      </c>
      <c r="E35" s="18">
        <v>207.42</v>
      </c>
      <c r="F35" s="18">
        <v>71.7</v>
      </c>
      <c r="G35" s="19">
        <f t="shared" si="2"/>
        <v>751.69999999999993</v>
      </c>
      <c r="H35" s="41"/>
      <c r="I35" s="33"/>
    </row>
    <row r="36" spans="1:14" x14ac:dyDescent="0.25">
      <c r="A36" s="13" t="s">
        <v>44</v>
      </c>
      <c r="B36" s="17">
        <v>563.83000000000004</v>
      </c>
      <c r="C36" s="18">
        <v>298.62</v>
      </c>
      <c r="D36" s="18">
        <v>298.05</v>
      </c>
      <c r="E36" s="18">
        <v>155.54</v>
      </c>
      <c r="F36" s="18">
        <v>95.62</v>
      </c>
      <c r="G36" s="19">
        <f t="shared" si="2"/>
        <v>1411.6599999999999</v>
      </c>
      <c r="H36" s="41"/>
      <c r="I36" s="33"/>
      <c r="J36" s="33"/>
      <c r="K36" s="33"/>
      <c r="L36" s="33"/>
      <c r="M36" s="33"/>
      <c r="N36" s="33"/>
    </row>
    <row r="37" spans="1:14" x14ac:dyDescent="0.25">
      <c r="A37" s="10" t="s">
        <v>7</v>
      </c>
      <c r="B37" s="20">
        <f>SUM(B24:B36)</f>
        <v>7897741.4399999995</v>
      </c>
      <c r="C37" s="21">
        <f t="shared" ref="C37" si="3">SUM(C24:C36)</f>
        <v>3378304.47</v>
      </c>
      <c r="D37" s="21">
        <f t="shared" ref="D37" si="4">SUM(D24:D36)</f>
        <v>3079186.4299999992</v>
      </c>
      <c r="E37" s="21">
        <f t="shared" ref="E37" si="5">SUM(E24:E36)</f>
        <v>946484.66999999993</v>
      </c>
      <c r="F37" s="22">
        <f t="shared" ref="F37" si="6">SUM(F24:F36)</f>
        <v>259272.49</v>
      </c>
      <c r="G37" s="25">
        <f t="shared" ref="G37" si="7">SUM(G24:G36)</f>
        <v>15560989.500000002</v>
      </c>
      <c r="I37" s="33"/>
      <c r="J37" s="33"/>
      <c r="K37" s="33"/>
      <c r="L37" s="33"/>
      <c r="M37" s="33"/>
      <c r="N37" s="33"/>
    </row>
    <row r="38" spans="1:14" x14ac:dyDescent="0.25">
      <c r="A38" s="31" t="s">
        <v>78</v>
      </c>
      <c r="B38" s="34"/>
      <c r="C38" s="34"/>
      <c r="D38" s="34"/>
      <c r="E38" s="34"/>
      <c r="F38" s="34"/>
      <c r="G38" s="34"/>
      <c r="I38" s="33"/>
      <c r="J38" s="33"/>
      <c r="K38" s="33"/>
      <c r="L38" s="33"/>
      <c r="M38" s="33"/>
      <c r="N38" s="33"/>
    </row>
    <row r="39" spans="1:14" x14ac:dyDescent="0.25">
      <c r="A39" s="31" t="s">
        <v>82</v>
      </c>
      <c r="B39" s="34"/>
      <c r="C39" s="34"/>
      <c r="D39" s="34"/>
      <c r="E39" s="34"/>
      <c r="F39" s="34"/>
      <c r="G39" s="34"/>
      <c r="I39" s="33"/>
      <c r="J39" s="33"/>
      <c r="K39" s="33"/>
      <c r="L39" s="33"/>
      <c r="M39" s="33"/>
      <c r="N39" s="33"/>
    </row>
    <row r="40" spans="1:14" x14ac:dyDescent="0.25">
      <c r="A40" s="32" t="s">
        <v>83</v>
      </c>
      <c r="B40" s="34"/>
      <c r="C40" s="34"/>
      <c r="D40" s="34"/>
      <c r="E40" s="34"/>
      <c r="F40" s="34"/>
      <c r="G40" s="34"/>
      <c r="I40" s="33"/>
      <c r="J40" s="33"/>
      <c r="K40" s="33"/>
      <c r="L40" s="33"/>
      <c r="M40" s="33"/>
      <c r="N40" s="33"/>
    </row>
    <row r="41" spans="1:14" x14ac:dyDescent="0.25">
      <c r="I41" s="33"/>
      <c r="J41" s="33"/>
      <c r="K41" s="33"/>
      <c r="L41" s="33"/>
      <c r="M41" s="33"/>
      <c r="N41" s="33"/>
    </row>
    <row r="42" spans="1:14" x14ac:dyDescent="0.25">
      <c r="A42" s="3" t="s">
        <v>21</v>
      </c>
      <c r="I42" s="33"/>
      <c r="J42" s="33"/>
      <c r="K42" s="33"/>
      <c r="L42" s="33"/>
      <c r="M42" s="33"/>
      <c r="N42" s="33"/>
    </row>
    <row r="43" spans="1:14" ht="24" x14ac:dyDescent="0.25">
      <c r="A43" s="4"/>
      <c r="B43" s="6" t="s">
        <v>2</v>
      </c>
      <c r="C43" s="7" t="s">
        <v>3</v>
      </c>
      <c r="D43" s="7" t="s">
        <v>4</v>
      </c>
      <c r="E43" s="7" t="s">
        <v>5</v>
      </c>
      <c r="F43" s="8" t="s">
        <v>6</v>
      </c>
      <c r="G43" s="9" t="s">
        <v>7</v>
      </c>
      <c r="I43" s="33"/>
      <c r="J43" s="33"/>
      <c r="K43" s="33"/>
      <c r="L43" s="33"/>
      <c r="M43" s="33"/>
      <c r="N43" s="33"/>
    </row>
    <row r="44" spans="1:14" x14ac:dyDescent="0.25">
      <c r="A44" s="12" t="s">
        <v>32</v>
      </c>
      <c r="B44" s="14">
        <f t="shared" ref="B44:B57" si="8">B4+B24</f>
        <v>7822552.6200000001</v>
      </c>
      <c r="C44" s="15">
        <f t="shared" ref="C44:G44" si="9">C4+C24</f>
        <v>3334914.59</v>
      </c>
      <c r="D44" s="15">
        <f t="shared" si="9"/>
        <v>3035123.3</v>
      </c>
      <c r="E44" s="15">
        <f t="shared" si="9"/>
        <v>929067.62</v>
      </c>
      <c r="F44" s="15">
        <f t="shared" si="9"/>
        <v>253732.19</v>
      </c>
      <c r="G44" s="16">
        <f t="shared" si="9"/>
        <v>15375390.32</v>
      </c>
      <c r="I44" s="33"/>
      <c r="J44" s="33"/>
      <c r="K44" s="33"/>
      <c r="L44" s="33"/>
      <c r="M44" s="33"/>
      <c r="N44" s="33"/>
    </row>
    <row r="45" spans="1:14" x14ac:dyDescent="0.25">
      <c r="A45" s="11" t="s">
        <v>33</v>
      </c>
      <c r="B45" s="17">
        <f t="shared" si="8"/>
        <v>432605.43</v>
      </c>
      <c r="C45" s="18">
        <f t="shared" ref="C45:G57" si="10">C5+C25</f>
        <v>241796.24</v>
      </c>
      <c r="D45" s="18">
        <f t="shared" si="10"/>
        <v>242399.6</v>
      </c>
      <c r="E45" s="18">
        <f t="shared" si="10"/>
        <v>148070.84</v>
      </c>
      <c r="F45" s="18">
        <f t="shared" si="10"/>
        <v>70450.349999999991</v>
      </c>
      <c r="G45" s="19">
        <f t="shared" si="10"/>
        <v>1135322.46</v>
      </c>
      <c r="I45" s="33"/>
      <c r="J45" s="33"/>
      <c r="K45" s="33"/>
      <c r="L45" s="33"/>
      <c r="M45" s="33"/>
      <c r="N45" s="33"/>
    </row>
    <row r="46" spans="1:14" x14ac:dyDescent="0.25">
      <c r="A46" s="11" t="s">
        <v>34</v>
      </c>
      <c r="B46" s="17">
        <f t="shared" si="8"/>
        <v>100072.17</v>
      </c>
      <c r="C46" s="18">
        <f t="shared" si="10"/>
        <v>47586.89</v>
      </c>
      <c r="D46" s="18">
        <f t="shared" si="10"/>
        <v>40838.400000000001</v>
      </c>
      <c r="E46" s="18">
        <f t="shared" si="10"/>
        <v>11824.11</v>
      </c>
      <c r="F46" s="18">
        <f t="shared" si="10"/>
        <v>3170.33</v>
      </c>
      <c r="G46" s="19">
        <f t="shared" si="10"/>
        <v>203491.9</v>
      </c>
      <c r="I46" s="33"/>
      <c r="J46" s="33"/>
      <c r="K46" s="33"/>
      <c r="L46" s="33"/>
      <c r="M46" s="33"/>
      <c r="N46" s="33"/>
    </row>
    <row r="47" spans="1:14" x14ac:dyDescent="0.25">
      <c r="A47" s="11" t="s">
        <v>35</v>
      </c>
      <c r="B47" s="17">
        <f t="shared" si="8"/>
        <v>36996.65</v>
      </c>
      <c r="C47" s="18">
        <f t="shared" si="10"/>
        <v>11202.03</v>
      </c>
      <c r="D47" s="18">
        <f t="shared" si="10"/>
        <v>9566.5499999999993</v>
      </c>
      <c r="E47" s="18">
        <f t="shared" si="10"/>
        <v>4572.2000000000007</v>
      </c>
      <c r="F47" s="18">
        <f t="shared" si="10"/>
        <v>1865.78</v>
      </c>
      <c r="G47" s="19">
        <f t="shared" si="10"/>
        <v>64203.21</v>
      </c>
      <c r="I47" s="33"/>
      <c r="J47" s="33"/>
      <c r="K47" s="33"/>
      <c r="L47" s="33"/>
      <c r="M47" s="33"/>
      <c r="N47" s="33"/>
    </row>
    <row r="48" spans="1:14" x14ac:dyDescent="0.25">
      <c r="A48" s="11" t="s">
        <v>36</v>
      </c>
      <c r="B48" s="17">
        <f t="shared" si="8"/>
        <v>26185.01</v>
      </c>
      <c r="C48" s="18">
        <f t="shared" si="10"/>
        <v>8776.58</v>
      </c>
      <c r="D48" s="18">
        <f t="shared" si="10"/>
        <v>8059.53</v>
      </c>
      <c r="E48" s="18">
        <f t="shared" si="10"/>
        <v>3928.26</v>
      </c>
      <c r="F48" s="18">
        <f t="shared" si="10"/>
        <v>2051.52</v>
      </c>
      <c r="G48" s="19">
        <f t="shared" si="10"/>
        <v>49000.9</v>
      </c>
      <c r="I48" s="33"/>
      <c r="J48" s="33"/>
      <c r="K48" s="33"/>
      <c r="L48" s="33"/>
      <c r="M48" s="33"/>
      <c r="N48" s="33"/>
    </row>
    <row r="49" spans="1:7" x14ac:dyDescent="0.25">
      <c r="A49" s="11" t="s">
        <v>37</v>
      </c>
      <c r="B49" s="17">
        <f t="shared" si="8"/>
        <v>100051.69</v>
      </c>
      <c r="C49" s="18">
        <f t="shared" si="10"/>
        <v>41216.19</v>
      </c>
      <c r="D49" s="18">
        <f t="shared" si="10"/>
        <v>35785.72</v>
      </c>
      <c r="E49" s="18">
        <f t="shared" si="10"/>
        <v>11110.33</v>
      </c>
      <c r="F49" s="18">
        <f t="shared" si="10"/>
        <v>3743.42</v>
      </c>
      <c r="G49" s="19">
        <f t="shared" si="10"/>
        <v>191907.35</v>
      </c>
    </row>
    <row r="50" spans="1:7" x14ac:dyDescent="0.25">
      <c r="A50" s="11" t="s">
        <v>38</v>
      </c>
      <c r="B50" s="17">
        <f t="shared" si="8"/>
        <v>19329.18</v>
      </c>
      <c r="C50" s="18">
        <f t="shared" si="10"/>
        <v>13722.41</v>
      </c>
      <c r="D50" s="18">
        <f t="shared" si="10"/>
        <v>12987.93</v>
      </c>
      <c r="E50" s="18">
        <f t="shared" si="10"/>
        <v>6671.6399999999994</v>
      </c>
      <c r="F50" s="18">
        <f t="shared" si="10"/>
        <v>3934.13</v>
      </c>
      <c r="G50" s="19">
        <f t="shared" si="10"/>
        <v>56645.289999999994</v>
      </c>
    </row>
    <row r="51" spans="1:7" x14ac:dyDescent="0.25">
      <c r="A51" s="11" t="s">
        <v>39</v>
      </c>
      <c r="B51" s="17">
        <f t="shared" si="8"/>
        <v>58120.5</v>
      </c>
      <c r="C51" s="18">
        <f t="shared" si="10"/>
        <v>33407.360000000001</v>
      </c>
      <c r="D51" s="18">
        <f t="shared" si="10"/>
        <v>28891.629999999997</v>
      </c>
      <c r="E51" s="18">
        <f t="shared" si="10"/>
        <v>21257.73</v>
      </c>
      <c r="F51" s="18">
        <f t="shared" si="10"/>
        <v>12109.5</v>
      </c>
      <c r="G51" s="19">
        <f t="shared" si="10"/>
        <v>153786.72</v>
      </c>
    </row>
    <row r="52" spans="1:7" x14ac:dyDescent="0.25">
      <c r="A52" s="11" t="s">
        <v>40</v>
      </c>
      <c r="B52" s="17">
        <f t="shared" si="8"/>
        <v>45427.519999999997</v>
      </c>
      <c r="C52" s="18">
        <f t="shared" si="10"/>
        <v>32996.020000000004</v>
      </c>
      <c r="D52" s="18">
        <f t="shared" si="10"/>
        <v>27750.04</v>
      </c>
      <c r="E52" s="18">
        <f t="shared" si="10"/>
        <v>20669.46</v>
      </c>
      <c r="F52" s="18">
        <f t="shared" si="10"/>
        <v>11510.07</v>
      </c>
      <c r="G52" s="19">
        <f t="shared" si="10"/>
        <v>138353.10999999999</v>
      </c>
    </row>
    <row r="53" spans="1:7" x14ac:dyDescent="0.25">
      <c r="A53" s="11" t="s">
        <v>41</v>
      </c>
      <c r="B53" s="17">
        <f t="shared" si="8"/>
        <v>17571</v>
      </c>
      <c r="C53" s="18">
        <f t="shared" si="10"/>
        <v>13523.59</v>
      </c>
      <c r="D53" s="18">
        <f t="shared" si="10"/>
        <v>11976.93</v>
      </c>
      <c r="E53" s="18">
        <f t="shared" si="10"/>
        <v>8499.8700000000008</v>
      </c>
      <c r="F53" s="18">
        <f t="shared" si="10"/>
        <v>4260.7299999999996</v>
      </c>
      <c r="G53" s="19">
        <f t="shared" si="10"/>
        <v>55832.12</v>
      </c>
    </row>
    <row r="54" spans="1:7" x14ac:dyDescent="0.25">
      <c r="A54" s="11" t="s">
        <v>42</v>
      </c>
      <c r="B54" s="17">
        <f t="shared" si="8"/>
        <v>28442.05</v>
      </c>
      <c r="C54" s="18">
        <f t="shared" si="10"/>
        <v>48524.87</v>
      </c>
      <c r="D54" s="18">
        <f t="shared" si="10"/>
        <v>40491.03</v>
      </c>
      <c r="E54" s="18">
        <f t="shared" si="10"/>
        <v>28869.100000000002</v>
      </c>
      <c r="F54" s="18">
        <f t="shared" si="10"/>
        <v>24863.64</v>
      </c>
      <c r="G54" s="19">
        <f t="shared" si="10"/>
        <v>171190.68999999997</v>
      </c>
    </row>
    <row r="55" spans="1:7" x14ac:dyDescent="0.25">
      <c r="A55" s="11" t="s">
        <v>43</v>
      </c>
      <c r="B55" s="17">
        <f t="shared" si="8"/>
        <v>19605.759999999998</v>
      </c>
      <c r="C55" s="18">
        <f t="shared" si="10"/>
        <v>13688.57</v>
      </c>
      <c r="D55" s="18">
        <f t="shared" si="10"/>
        <v>16409.2</v>
      </c>
      <c r="E55" s="18">
        <f t="shared" si="10"/>
        <v>15855.6</v>
      </c>
      <c r="F55" s="18">
        <f t="shared" si="10"/>
        <v>6728.08</v>
      </c>
      <c r="G55" s="19">
        <f t="shared" si="10"/>
        <v>72287.210000000006</v>
      </c>
    </row>
    <row r="56" spans="1:7" x14ac:dyDescent="0.25">
      <c r="A56" s="13" t="s">
        <v>44</v>
      </c>
      <c r="B56" s="17">
        <f t="shared" si="8"/>
        <v>50008.35</v>
      </c>
      <c r="C56" s="18">
        <f t="shared" si="10"/>
        <v>37088.959999999999</v>
      </c>
      <c r="D56" s="18">
        <f t="shared" si="10"/>
        <v>33641.230000000003</v>
      </c>
      <c r="E56" s="18">
        <f t="shared" si="10"/>
        <v>17042.16</v>
      </c>
      <c r="F56" s="18">
        <f t="shared" si="10"/>
        <v>6340.36</v>
      </c>
      <c r="G56" s="19">
        <f t="shared" si="10"/>
        <v>144121.05999999997</v>
      </c>
    </row>
    <row r="57" spans="1:7" x14ac:dyDescent="0.25">
      <c r="A57" s="10" t="s">
        <v>7</v>
      </c>
      <c r="B57" s="20">
        <f t="shared" si="8"/>
        <v>8756967.9299999997</v>
      </c>
      <c r="C57" s="21">
        <f t="shared" si="10"/>
        <v>3878444.3000000003</v>
      </c>
      <c r="D57" s="21">
        <f t="shared" si="10"/>
        <v>3543921.0899999994</v>
      </c>
      <c r="E57" s="21">
        <f t="shared" si="10"/>
        <v>1227438.92</v>
      </c>
      <c r="F57" s="22">
        <f t="shared" si="10"/>
        <v>404760.1</v>
      </c>
      <c r="G57" s="25">
        <f t="shared" si="10"/>
        <v>17811532.340000004</v>
      </c>
    </row>
    <row r="58" spans="1:7" x14ac:dyDescent="0.25">
      <c r="A58" s="31" t="s">
        <v>82</v>
      </c>
    </row>
    <row r="59" spans="1:7" x14ac:dyDescent="0.25">
      <c r="A59" s="32" t="s">
        <v>83</v>
      </c>
    </row>
  </sheetData>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4.85546875" style="1" customWidth="1"/>
    <col min="8" max="9" width="11.42578125" style="1"/>
    <col min="10" max="10" width="14.28515625" style="33" bestFit="1" customWidth="1"/>
    <col min="11" max="13" width="12.85546875" style="33" bestFit="1" customWidth="1"/>
    <col min="14" max="14" width="11.85546875" style="33" bestFit="1" customWidth="1"/>
    <col min="15" max="16384" width="11.42578125" style="1"/>
  </cols>
  <sheetData>
    <row r="1" spans="1:9" x14ac:dyDescent="0.25">
      <c r="A1" s="2" t="s">
        <v>23</v>
      </c>
    </row>
    <row r="2" spans="1:9" x14ac:dyDescent="0.25">
      <c r="A2" s="3" t="s">
        <v>1</v>
      </c>
    </row>
    <row r="3" spans="1:9" ht="39.75" customHeight="1" x14ac:dyDescent="0.25">
      <c r="A3" s="4"/>
      <c r="B3" s="6" t="s">
        <v>2</v>
      </c>
      <c r="C3" s="7" t="s">
        <v>3</v>
      </c>
      <c r="D3" s="7" t="s">
        <v>4</v>
      </c>
      <c r="E3" s="7" t="s">
        <v>5</v>
      </c>
      <c r="F3" s="8" t="s">
        <v>6</v>
      </c>
      <c r="G3" s="9" t="s">
        <v>7</v>
      </c>
    </row>
    <row r="4" spans="1:9" x14ac:dyDescent="0.25">
      <c r="A4" s="23" t="s">
        <v>24</v>
      </c>
      <c r="B4" s="14">
        <v>2472.65</v>
      </c>
      <c r="C4" s="15">
        <v>1279.23</v>
      </c>
      <c r="D4" s="15">
        <v>1174.01</v>
      </c>
      <c r="E4" s="15">
        <v>737.6</v>
      </c>
      <c r="F4" s="15">
        <v>356.61</v>
      </c>
      <c r="G4" s="16">
        <f>SUM(B4:F4)</f>
        <v>6020.1</v>
      </c>
      <c r="H4" s="41"/>
      <c r="I4" s="41"/>
    </row>
    <row r="5" spans="1:9" x14ac:dyDescent="0.25">
      <c r="A5" s="24" t="s">
        <v>25</v>
      </c>
      <c r="B5" s="17">
        <v>43221.69</v>
      </c>
      <c r="C5" s="18">
        <v>36386.239999999998</v>
      </c>
      <c r="D5" s="18">
        <v>41305.64</v>
      </c>
      <c r="E5" s="18">
        <v>26701.38</v>
      </c>
      <c r="F5" s="18">
        <v>13347.27</v>
      </c>
      <c r="G5" s="19">
        <f t="shared" ref="G5:G12" si="0">SUM(B5:F5)</f>
        <v>160962.21999999997</v>
      </c>
      <c r="H5" s="41"/>
      <c r="I5" s="41"/>
    </row>
    <row r="6" spans="1:9" x14ac:dyDescent="0.25">
      <c r="A6" s="24" t="s">
        <v>26</v>
      </c>
      <c r="B6" s="17">
        <v>77245.440000000002</v>
      </c>
      <c r="C6" s="18">
        <v>62004.75</v>
      </c>
      <c r="D6" s="18">
        <v>61992.57</v>
      </c>
      <c r="E6" s="18">
        <v>25099.05</v>
      </c>
      <c r="F6" s="18">
        <v>7864.52</v>
      </c>
      <c r="G6" s="19">
        <f t="shared" si="0"/>
        <v>234206.33</v>
      </c>
      <c r="H6" s="41"/>
      <c r="I6" s="41"/>
    </row>
    <row r="7" spans="1:9" x14ac:dyDescent="0.25">
      <c r="A7" s="24" t="s">
        <v>27</v>
      </c>
      <c r="B7" s="17">
        <v>77567.22</v>
      </c>
      <c r="C7" s="18">
        <v>72828.3</v>
      </c>
      <c r="D7" s="18">
        <v>69586.880000000005</v>
      </c>
      <c r="E7" s="18">
        <v>35576.18</v>
      </c>
      <c r="F7" s="18">
        <v>14995.99</v>
      </c>
      <c r="G7" s="19">
        <f t="shared" si="0"/>
        <v>270554.57</v>
      </c>
      <c r="H7" s="41"/>
      <c r="I7" s="41"/>
    </row>
    <row r="8" spans="1:9" x14ac:dyDescent="0.25">
      <c r="A8" s="24" t="s">
        <v>28</v>
      </c>
      <c r="B8" s="17">
        <v>124659.71</v>
      </c>
      <c r="C8" s="18">
        <v>129111.67999999999</v>
      </c>
      <c r="D8" s="18">
        <v>109508.95</v>
      </c>
      <c r="E8" s="18">
        <v>61482.59</v>
      </c>
      <c r="F8" s="18">
        <v>30401.62</v>
      </c>
      <c r="G8" s="19">
        <f t="shared" si="0"/>
        <v>455164.55000000005</v>
      </c>
      <c r="H8" s="41"/>
      <c r="I8" s="41"/>
    </row>
    <row r="9" spans="1:9" x14ac:dyDescent="0.25">
      <c r="A9" s="24" t="s">
        <v>29</v>
      </c>
      <c r="B9" s="17">
        <v>137095.48000000001</v>
      </c>
      <c r="C9" s="18">
        <v>135640.46</v>
      </c>
      <c r="D9" s="18">
        <v>142298.51</v>
      </c>
      <c r="E9" s="18">
        <v>106567.91</v>
      </c>
      <c r="F9" s="18">
        <v>61579.02</v>
      </c>
      <c r="G9" s="19">
        <f t="shared" si="0"/>
        <v>583181.38</v>
      </c>
      <c r="H9" s="41"/>
      <c r="I9" s="41"/>
    </row>
    <row r="10" spans="1:9" x14ac:dyDescent="0.25">
      <c r="A10" s="11" t="s">
        <v>30</v>
      </c>
      <c r="B10" s="17">
        <v>352423.06</v>
      </c>
      <c r="C10" s="18">
        <v>23034.7</v>
      </c>
      <c r="D10" s="18">
        <v>7214.82</v>
      </c>
      <c r="E10" s="18">
        <v>3154.19</v>
      </c>
      <c r="F10" s="18">
        <v>1976.39</v>
      </c>
      <c r="G10" s="19">
        <f t="shared" si="0"/>
        <v>387803.16000000003</v>
      </c>
      <c r="H10" s="41"/>
      <c r="I10" s="41"/>
    </row>
    <row r="11" spans="1:9" x14ac:dyDescent="0.25">
      <c r="A11" s="11" t="s">
        <v>31</v>
      </c>
      <c r="B11" s="17">
        <v>44541.24</v>
      </c>
      <c r="C11" s="18">
        <v>39854.46</v>
      </c>
      <c r="D11" s="18">
        <v>31653.27</v>
      </c>
      <c r="E11" s="18">
        <v>21635.35</v>
      </c>
      <c r="F11" s="18">
        <v>14966.19</v>
      </c>
      <c r="G11" s="19">
        <f t="shared" si="0"/>
        <v>152650.51</v>
      </c>
      <c r="H11" s="41"/>
      <c r="I11" s="41"/>
    </row>
    <row r="12" spans="1:9" x14ac:dyDescent="0.25">
      <c r="A12" s="5" t="s">
        <v>7</v>
      </c>
      <c r="B12" s="20">
        <f>SUM(B4:B11)</f>
        <v>859226.49</v>
      </c>
      <c r="C12" s="21">
        <f t="shared" ref="C12:F12" si="1">SUM(C4:C11)</f>
        <v>500139.82000000007</v>
      </c>
      <c r="D12" s="21">
        <f t="shared" si="1"/>
        <v>464734.65</v>
      </c>
      <c r="E12" s="21">
        <f t="shared" si="1"/>
        <v>280954.25</v>
      </c>
      <c r="F12" s="22">
        <f t="shared" si="1"/>
        <v>145487.60999999999</v>
      </c>
      <c r="G12" s="25">
        <f t="shared" si="0"/>
        <v>2250542.8199999998</v>
      </c>
    </row>
    <row r="13" spans="1:9" x14ac:dyDescent="0.25">
      <c r="A13" s="31" t="s">
        <v>77</v>
      </c>
      <c r="B13" s="34"/>
      <c r="C13" s="34"/>
      <c r="D13" s="34"/>
      <c r="E13" s="34"/>
      <c r="F13" s="34"/>
      <c r="G13" s="34"/>
    </row>
    <row r="14" spans="1:9" x14ac:dyDescent="0.25">
      <c r="A14" s="31" t="s">
        <v>82</v>
      </c>
      <c r="B14" s="34"/>
      <c r="C14" s="34"/>
      <c r="D14" s="34"/>
      <c r="E14" s="34"/>
      <c r="F14" s="34"/>
      <c r="G14" s="34"/>
    </row>
    <row r="15" spans="1:9" x14ac:dyDescent="0.25">
      <c r="A15" s="32" t="s">
        <v>83</v>
      </c>
      <c r="B15" s="34"/>
      <c r="C15" s="34"/>
      <c r="D15" s="34"/>
      <c r="E15" s="34"/>
      <c r="F15" s="34"/>
      <c r="G15" s="34"/>
    </row>
    <row r="17" spans="1:9" x14ac:dyDescent="0.25">
      <c r="A17" s="3" t="s">
        <v>20</v>
      </c>
    </row>
    <row r="18" spans="1:9" ht="24" x14ac:dyDescent="0.25">
      <c r="A18" s="4"/>
      <c r="B18" s="6" t="s">
        <v>2</v>
      </c>
      <c r="C18" s="7" t="s">
        <v>3</v>
      </c>
      <c r="D18" s="7" t="s">
        <v>4</v>
      </c>
      <c r="E18" s="7" t="s">
        <v>5</v>
      </c>
      <c r="F18" s="8" t="s">
        <v>6</v>
      </c>
      <c r="G18" s="9" t="s">
        <v>7</v>
      </c>
    </row>
    <row r="19" spans="1:9" x14ac:dyDescent="0.25">
      <c r="A19" s="23" t="s">
        <v>24</v>
      </c>
      <c r="B19" s="14">
        <v>105112.68</v>
      </c>
      <c r="C19" s="15">
        <v>48789.81</v>
      </c>
      <c r="D19" s="15">
        <v>51648.95</v>
      </c>
      <c r="E19" s="15">
        <v>18169.18</v>
      </c>
      <c r="F19" s="15">
        <v>3561.22</v>
      </c>
      <c r="G19" s="16">
        <f>SUM(B19:F19)</f>
        <v>227281.84</v>
      </c>
      <c r="H19" s="41"/>
      <c r="I19" s="41"/>
    </row>
    <row r="20" spans="1:9" x14ac:dyDescent="0.25">
      <c r="A20" s="24" t="s">
        <v>25</v>
      </c>
      <c r="B20" s="17">
        <v>318823.15999999997</v>
      </c>
      <c r="C20" s="18">
        <v>226128.96</v>
      </c>
      <c r="D20" s="18">
        <v>231589.15</v>
      </c>
      <c r="E20" s="18">
        <v>71699.070000000007</v>
      </c>
      <c r="F20" s="18">
        <v>18290.47</v>
      </c>
      <c r="G20" s="19">
        <f t="shared" ref="G20:G27" si="2">SUM(B20:F20)</f>
        <v>866530.81</v>
      </c>
      <c r="H20" s="41"/>
      <c r="I20" s="41"/>
    </row>
    <row r="21" spans="1:9" x14ac:dyDescent="0.25">
      <c r="A21" s="24" t="s">
        <v>26</v>
      </c>
      <c r="B21" s="17">
        <v>756960.44</v>
      </c>
      <c r="C21" s="18">
        <v>550577.68000000005</v>
      </c>
      <c r="D21" s="18">
        <v>605800.75</v>
      </c>
      <c r="E21" s="18">
        <v>177518.72</v>
      </c>
      <c r="F21" s="18">
        <v>36966.07</v>
      </c>
      <c r="G21" s="19">
        <f t="shared" si="2"/>
        <v>2127823.66</v>
      </c>
      <c r="H21" s="41"/>
      <c r="I21" s="41"/>
    </row>
    <row r="22" spans="1:9" x14ac:dyDescent="0.25">
      <c r="A22" s="24" t="s">
        <v>27</v>
      </c>
      <c r="B22" s="17">
        <v>996785.78</v>
      </c>
      <c r="C22" s="18">
        <v>841197.94</v>
      </c>
      <c r="D22" s="18">
        <v>813419.68</v>
      </c>
      <c r="E22" s="18">
        <v>211929.48</v>
      </c>
      <c r="F22" s="18">
        <v>43447.97</v>
      </c>
      <c r="G22" s="19">
        <f t="shared" si="2"/>
        <v>2906780.85</v>
      </c>
      <c r="H22" s="41"/>
      <c r="I22" s="41"/>
    </row>
    <row r="23" spans="1:9" x14ac:dyDescent="0.25">
      <c r="A23" s="24" t="s">
        <v>28</v>
      </c>
      <c r="B23" s="17">
        <v>1034938.96</v>
      </c>
      <c r="C23" s="18">
        <v>872162.81</v>
      </c>
      <c r="D23" s="18">
        <v>678204.06</v>
      </c>
      <c r="E23" s="18">
        <v>206811.95</v>
      </c>
      <c r="F23" s="18">
        <v>55652.07</v>
      </c>
      <c r="G23" s="19">
        <f t="shared" si="2"/>
        <v>2847769.85</v>
      </c>
      <c r="H23" s="41"/>
      <c r="I23" s="41"/>
    </row>
    <row r="24" spans="1:9" x14ac:dyDescent="0.25">
      <c r="A24" s="24" t="s">
        <v>29</v>
      </c>
      <c r="B24" s="17">
        <v>901630.75</v>
      </c>
      <c r="C24" s="18">
        <v>681786.81</v>
      </c>
      <c r="D24" s="18">
        <v>624566.21</v>
      </c>
      <c r="E24" s="18">
        <v>222642.5</v>
      </c>
      <c r="F24" s="18">
        <v>77444.87</v>
      </c>
      <c r="G24" s="19">
        <f t="shared" si="2"/>
        <v>2508071.14</v>
      </c>
      <c r="H24" s="41"/>
      <c r="I24" s="41"/>
    </row>
    <row r="25" spans="1:9" x14ac:dyDescent="0.25">
      <c r="A25" s="11" t="s">
        <v>30</v>
      </c>
      <c r="B25" s="17">
        <v>3635314.2</v>
      </c>
      <c r="C25" s="18">
        <v>49675.14</v>
      </c>
      <c r="D25" s="18">
        <v>8478.75</v>
      </c>
      <c r="E25" s="18">
        <v>2348.58</v>
      </c>
      <c r="F25" s="18">
        <v>827.4</v>
      </c>
      <c r="G25" s="19">
        <f t="shared" si="2"/>
        <v>3696644.0700000003</v>
      </c>
      <c r="H25" s="41"/>
      <c r="I25" s="41"/>
    </row>
    <row r="26" spans="1:9" x14ac:dyDescent="0.25">
      <c r="A26" s="11" t="s">
        <v>31</v>
      </c>
      <c r="B26" s="17">
        <v>148175.44</v>
      </c>
      <c r="C26" s="18">
        <v>107985.32</v>
      </c>
      <c r="D26" s="18">
        <v>65478.86</v>
      </c>
      <c r="E26" s="18">
        <v>35365.19</v>
      </c>
      <c r="F26" s="18">
        <v>23082.400000000001</v>
      </c>
      <c r="G26" s="19">
        <f t="shared" si="2"/>
        <v>380087.21</v>
      </c>
      <c r="H26" s="41"/>
      <c r="I26" s="41"/>
    </row>
    <row r="27" spans="1:9" x14ac:dyDescent="0.25">
      <c r="A27" s="5" t="s">
        <v>7</v>
      </c>
      <c r="B27" s="20">
        <f>SUM(B19:B26)</f>
        <v>7897741.4100000001</v>
      </c>
      <c r="C27" s="21">
        <f t="shared" ref="C27" si="3">SUM(C19:C26)</f>
        <v>3378304.47</v>
      </c>
      <c r="D27" s="21">
        <f t="shared" ref="D27" si="4">SUM(D19:D26)</f>
        <v>3079186.4099999997</v>
      </c>
      <c r="E27" s="21">
        <f t="shared" ref="E27" si="5">SUM(E19:E26)</f>
        <v>946484.66999999993</v>
      </c>
      <c r="F27" s="22">
        <f t="shared" ref="F27" si="6">SUM(F19:F26)</f>
        <v>259272.47</v>
      </c>
      <c r="G27" s="25">
        <f t="shared" si="2"/>
        <v>15560989.430000002</v>
      </c>
    </row>
    <row r="28" spans="1:9" x14ac:dyDescent="0.25">
      <c r="A28" s="31" t="s">
        <v>78</v>
      </c>
      <c r="B28" s="34"/>
      <c r="C28" s="34"/>
      <c r="D28" s="34"/>
      <c r="E28" s="34"/>
      <c r="F28" s="34"/>
      <c r="G28" s="34"/>
    </row>
    <row r="29" spans="1:9" x14ac:dyDescent="0.25">
      <c r="A29" s="31" t="s">
        <v>82</v>
      </c>
      <c r="B29" s="34"/>
      <c r="C29" s="34"/>
      <c r="D29" s="34"/>
      <c r="E29" s="34"/>
      <c r="F29" s="34"/>
      <c r="G29" s="34"/>
    </row>
    <row r="30" spans="1:9" x14ac:dyDescent="0.25">
      <c r="A30" s="32" t="s">
        <v>83</v>
      </c>
      <c r="B30" s="34"/>
      <c r="C30" s="34"/>
      <c r="D30" s="34"/>
      <c r="E30" s="34"/>
      <c r="F30" s="34"/>
      <c r="G30" s="34"/>
    </row>
    <row r="32" spans="1:9" x14ac:dyDescent="0.25">
      <c r="A32" s="3" t="s">
        <v>21</v>
      </c>
    </row>
    <row r="33" spans="1:7" ht="24" x14ac:dyDescent="0.25">
      <c r="A33" s="4"/>
      <c r="B33" s="6" t="s">
        <v>2</v>
      </c>
      <c r="C33" s="7" t="s">
        <v>3</v>
      </c>
      <c r="D33" s="7" t="s">
        <v>4</v>
      </c>
      <c r="E33" s="7" t="s">
        <v>5</v>
      </c>
      <c r="F33" s="8" t="s">
        <v>6</v>
      </c>
      <c r="G33" s="9" t="s">
        <v>7</v>
      </c>
    </row>
    <row r="34" spans="1:7" x14ac:dyDescent="0.25">
      <c r="A34" s="23" t="s">
        <v>24</v>
      </c>
      <c r="B34" s="14">
        <f t="shared" ref="B34:G42" si="7">B4+B19</f>
        <v>107585.32999999999</v>
      </c>
      <c r="C34" s="15">
        <f t="shared" si="7"/>
        <v>50069.04</v>
      </c>
      <c r="D34" s="15">
        <f t="shared" si="7"/>
        <v>52822.96</v>
      </c>
      <c r="E34" s="15">
        <f t="shared" si="7"/>
        <v>18906.78</v>
      </c>
      <c r="F34" s="15">
        <f t="shared" si="7"/>
        <v>3917.83</v>
      </c>
      <c r="G34" s="16">
        <f t="shared" si="7"/>
        <v>233301.94</v>
      </c>
    </row>
    <row r="35" spans="1:7" x14ac:dyDescent="0.25">
      <c r="A35" s="24" t="s">
        <v>25</v>
      </c>
      <c r="B35" s="17">
        <f t="shared" si="7"/>
        <v>362044.85</v>
      </c>
      <c r="C35" s="18">
        <f t="shared" si="7"/>
        <v>262515.20000000001</v>
      </c>
      <c r="D35" s="18">
        <f t="shared" si="7"/>
        <v>272894.78999999998</v>
      </c>
      <c r="E35" s="18">
        <f t="shared" si="7"/>
        <v>98400.450000000012</v>
      </c>
      <c r="F35" s="18">
        <f t="shared" si="7"/>
        <v>31637.74</v>
      </c>
      <c r="G35" s="19">
        <f t="shared" si="7"/>
        <v>1027493.03</v>
      </c>
    </row>
    <row r="36" spans="1:7" x14ac:dyDescent="0.25">
      <c r="A36" s="24"/>
      <c r="B36" s="17">
        <f t="shared" si="7"/>
        <v>834205.87999999989</v>
      </c>
      <c r="C36" s="18">
        <f t="shared" si="7"/>
        <v>612582.43000000005</v>
      </c>
      <c r="D36" s="18">
        <f t="shared" si="7"/>
        <v>667793.31999999995</v>
      </c>
      <c r="E36" s="18">
        <f t="shared" si="7"/>
        <v>202617.77</v>
      </c>
      <c r="F36" s="18">
        <f t="shared" si="7"/>
        <v>44830.59</v>
      </c>
      <c r="G36" s="19">
        <f t="shared" si="7"/>
        <v>2362029.9900000002</v>
      </c>
    </row>
    <row r="37" spans="1:7" x14ac:dyDescent="0.25">
      <c r="A37" s="24" t="s">
        <v>27</v>
      </c>
      <c r="B37" s="17">
        <f t="shared" si="7"/>
        <v>1074353</v>
      </c>
      <c r="C37" s="18">
        <f t="shared" si="7"/>
        <v>914026.24</v>
      </c>
      <c r="D37" s="18">
        <f t="shared" si="7"/>
        <v>883006.56</v>
      </c>
      <c r="E37" s="18">
        <f t="shared" si="7"/>
        <v>247505.66</v>
      </c>
      <c r="F37" s="18">
        <f t="shared" si="7"/>
        <v>58443.96</v>
      </c>
      <c r="G37" s="19">
        <f t="shared" si="7"/>
        <v>3177335.42</v>
      </c>
    </row>
    <row r="38" spans="1:7" x14ac:dyDescent="0.25">
      <c r="A38" s="24" t="s">
        <v>28</v>
      </c>
      <c r="B38" s="17">
        <f t="shared" si="7"/>
        <v>1159598.67</v>
      </c>
      <c r="C38" s="18">
        <f t="shared" si="7"/>
        <v>1001274.49</v>
      </c>
      <c r="D38" s="18">
        <f t="shared" si="7"/>
        <v>787713.01</v>
      </c>
      <c r="E38" s="18">
        <f t="shared" si="7"/>
        <v>268294.54000000004</v>
      </c>
      <c r="F38" s="18">
        <f t="shared" si="7"/>
        <v>86053.69</v>
      </c>
      <c r="G38" s="19">
        <f t="shared" si="7"/>
        <v>3302934.4000000004</v>
      </c>
    </row>
    <row r="39" spans="1:7" x14ac:dyDescent="0.25">
      <c r="A39" s="24" t="s">
        <v>29</v>
      </c>
      <c r="B39" s="17">
        <f t="shared" si="7"/>
        <v>1038726.23</v>
      </c>
      <c r="C39" s="18">
        <f t="shared" si="7"/>
        <v>817427.27</v>
      </c>
      <c r="D39" s="18">
        <f t="shared" si="7"/>
        <v>766864.72</v>
      </c>
      <c r="E39" s="18">
        <f t="shared" si="7"/>
        <v>329210.41000000003</v>
      </c>
      <c r="F39" s="18">
        <f t="shared" si="7"/>
        <v>139023.88999999998</v>
      </c>
      <c r="G39" s="19">
        <f t="shared" si="7"/>
        <v>3091252.52</v>
      </c>
    </row>
    <row r="40" spans="1:7" x14ac:dyDescent="0.25">
      <c r="A40" s="11" t="s">
        <v>30</v>
      </c>
      <c r="B40" s="17">
        <f t="shared" si="7"/>
        <v>3987737.2600000002</v>
      </c>
      <c r="C40" s="18">
        <f t="shared" si="7"/>
        <v>72709.84</v>
      </c>
      <c r="D40" s="18">
        <f t="shared" si="7"/>
        <v>15693.57</v>
      </c>
      <c r="E40" s="18">
        <f t="shared" si="7"/>
        <v>5502.77</v>
      </c>
      <c r="F40" s="18">
        <f t="shared" si="7"/>
        <v>2803.79</v>
      </c>
      <c r="G40" s="19">
        <f t="shared" si="7"/>
        <v>4084447.2300000004</v>
      </c>
    </row>
    <row r="41" spans="1:7" x14ac:dyDescent="0.25">
      <c r="A41" s="11" t="s">
        <v>31</v>
      </c>
      <c r="B41" s="17">
        <f t="shared" si="7"/>
        <v>192716.68</v>
      </c>
      <c r="C41" s="18">
        <f t="shared" si="7"/>
        <v>147839.78</v>
      </c>
      <c r="D41" s="18">
        <f t="shared" si="7"/>
        <v>97132.13</v>
      </c>
      <c r="E41" s="18">
        <f t="shared" si="7"/>
        <v>57000.54</v>
      </c>
      <c r="F41" s="18">
        <f t="shared" si="7"/>
        <v>38048.590000000004</v>
      </c>
      <c r="G41" s="19">
        <f t="shared" si="7"/>
        <v>532737.72</v>
      </c>
    </row>
    <row r="42" spans="1:7" x14ac:dyDescent="0.25">
      <c r="A42" s="5" t="s">
        <v>7</v>
      </c>
      <c r="B42" s="20">
        <f t="shared" si="7"/>
        <v>8756967.9000000004</v>
      </c>
      <c r="C42" s="21">
        <f t="shared" si="7"/>
        <v>3878444.29</v>
      </c>
      <c r="D42" s="21">
        <f t="shared" si="7"/>
        <v>3543921.0599999996</v>
      </c>
      <c r="E42" s="21">
        <f t="shared" si="7"/>
        <v>1227438.92</v>
      </c>
      <c r="F42" s="22">
        <f t="shared" si="7"/>
        <v>404760.07999999996</v>
      </c>
      <c r="G42" s="25">
        <f t="shared" si="7"/>
        <v>17811532.25</v>
      </c>
    </row>
    <row r="43" spans="1:7" x14ac:dyDescent="0.25">
      <c r="A43" s="31" t="s">
        <v>82</v>
      </c>
    </row>
    <row r="44" spans="1:7" x14ac:dyDescent="0.25">
      <c r="A44" s="32" t="s">
        <v>83</v>
      </c>
    </row>
  </sheetData>
  <pageMargins left="0.7" right="0.7" top="0.75" bottom="0.75" header="0.3" footer="0.3"/>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zoomScaleNormal="100" workbookViewId="0"/>
  </sheetViews>
  <sheetFormatPr baseColWidth="10" defaultRowHeight="15" x14ac:dyDescent="0.25"/>
  <cols>
    <col min="1" max="1" width="68.28515625" style="1" customWidth="1"/>
    <col min="2" max="4" width="14.42578125" style="1" bestFit="1" customWidth="1"/>
    <col min="5" max="5" width="14.28515625" style="1" bestFit="1" customWidth="1"/>
    <col min="6" max="6" width="16.140625" style="1" customWidth="1"/>
    <col min="7" max="7" width="13.5703125" style="1" customWidth="1"/>
    <col min="8" max="8" width="11.42578125" style="1"/>
    <col min="9" max="9" width="60.140625" style="1" customWidth="1"/>
    <col min="10" max="10" width="13.140625" style="33" bestFit="1" customWidth="1"/>
    <col min="11" max="13" width="14.5703125" style="33" bestFit="1" customWidth="1"/>
    <col min="14" max="14" width="13.140625" style="33" bestFit="1" customWidth="1"/>
    <col min="15" max="16384" width="11.42578125" style="1"/>
  </cols>
  <sheetData>
    <row r="1" spans="1:9" x14ac:dyDescent="0.25">
      <c r="A1" s="2" t="s">
        <v>46</v>
      </c>
    </row>
    <row r="2" spans="1:9" x14ac:dyDescent="0.25">
      <c r="A2" s="3" t="s">
        <v>1</v>
      </c>
    </row>
    <row r="3" spans="1:9" ht="39.75" customHeight="1" x14ac:dyDescent="0.25">
      <c r="A3" s="4"/>
      <c r="B3" s="6" t="s">
        <v>2</v>
      </c>
      <c r="C3" s="7" t="s">
        <v>3</v>
      </c>
      <c r="D3" s="7" t="s">
        <v>4</v>
      </c>
      <c r="E3" s="7" t="s">
        <v>5</v>
      </c>
      <c r="F3" s="8" t="s">
        <v>6</v>
      </c>
      <c r="G3" s="9" t="s">
        <v>7</v>
      </c>
    </row>
    <row r="4" spans="1:9" x14ac:dyDescent="0.25">
      <c r="A4" s="12" t="s">
        <v>8</v>
      </c>
      <c r="B4" s="14">
        <v>4065.14</v>
      </c>
      <c r="C4" s="15">
        <v>18326.400000000001</v>
      </c>
      <c r="D4" s="15">
        <v>16413.46</v>
      </c>
      <c r="E4" s="15">
        <v>7744.17</v>
      </c>
      <c r="F4" s="15">
        <v>4604.1400000000003</v>
      </c>
      <c r="G4" s="16">
        <f>SUM(B4:F4)</f>
        <v>51153.31</v>
      </c>
      <c r="H4" s="41"/>
      <c r="I4" s="41"/>
    </row>
    <row r="5" spans="1:9" ht="15" customHeight="1" x14ac:dyDescent="0.25">
      <c r="A5" s="11" t="s">
        <v>9</v>
      </c>
      <c r="B5" s="17">
        <v>3385.83</v>
      </c>
      <c r="C5" s="18">
        <v>7808.5</v>
      </c>
      <c r="D5" s="18">
        <v>6506.53</v>
      </c>
      <c r="E5" s="18">
        <v>4002.14</v>
      </c>
      <c r="F5" s="18">
        <v>2535.61</v>
      </c>
      <c r="G5" s="19">
        <f t="shared" ref="G5:G12" si="0">SUM(B5:F5)</f>
        <v>24238.61</v>
      </c>
      <c r="H5" s="41"/>
      <c r="I5" s="41"/>
    </row>
    <row r="6" spans="1:9" x14ac:dyDescent="0.25">
      <c r="A6" s="11" t="s">
        <v>10</v>
      </c>
      <c r="B6" s="17">
        <v>17286.43</v>
      </c>
      <c r="C6" s="18">
        <v>84786.34</v>
      </c>
      <c r="D6" s="18">
        <v>100360.33</v>
      </c>
      <c r="E6" s="18">
        <v>63164.47</v>
      </c>
      <c r="F6" s="18">
        <v>38484.42</v>
      </c>
      <c r="G6" s="19">
        <f t="shared" si="0"/>
        <v>304081.98999999993</v>
      </c>
      <c r="H6" s="41"/>
      <c r="I6" s="41"/>
    </row>
    <row r="7" spans="1:9" ht="13.5" customHeight="1" x14ac:dyDescent="0.25">
      <c r="A7" s="11" t="s">
        <v>11</v>
      </c>
      <c r="B7" s="17">
        <v>18643.3</v>
      </c>
      <c r="C7" s="18">
        <v>49848</v>
      </c>
      <c r="D7" s="18">
        <v>68442.5</v>
      </c>
      <c r="E7" s="18">
        <v>57644.62</v>
      </c>
      <c r="F7" s="18">
        <v>49778.67</v>
      </c>
      <c r="G7" s="19">
        <f t="shared" si="0"/>
        <v>244357.08999999997</v>
      </c>
      <c r="H7" s="41"/>
      <c r="I7" s="41"/>
    </row>
    <row r="8" spans="1:9" x14ac:dyDescent="0.25">
      <c r="A8" s="11" t="s">
        <v>16</v>
      </c>
      <c r="B8" s="17">
        <v>18231.32</v>
      </c>
      <c r="C8" s="18">
        <v>166700.38</v>
      </c>
      <c r="D8" s="18">
        <v>369500.9</v>
      </c>
      <c r="E8" s="18">
        <v>272351.06</v>
      </c>
      <c r="F8" s="18">
        <v>142822.23000000001</v>
      </c>
      <c r="G8" s="19">
        <f t="shared" si="0"/>
        <v>969605.89000000013</v>
      </c>
      <c r="H8" s="41"/>
      <c r="I8" s="41"/>
    </row>
    <row r="9" spans="1:9" x14ac:dyDescent="0.25">
      <c r="A9" s="11" t="s">
        <v>17</v>
      </c>
      <c r="B9" s="17">
        <v>13055.13</v>
      </c>
      <c r="C9" s="18">
        <v>96410.33</v>
      </c>
      <c r="D9" s="18">
        <v>215496.95999999999</v>
      </c>
      <c r="E9" s="18">
        <v>267474.02</v>
      </c>
      <c r="F9" s="18">
        <v>236495.55</v>
      </c>
      <c r="G9" s="19">
        <f t="shared" si="0"/>
        <v>828931.99</v>
      </c>
      <c r="H9" s="41"/>
      <c r="I9" s="41"/>
    </row>
    <row r="10" spans="1:9" x14ac:dyDescent="0.25">
      <c r="A10" s="11" t="s">
        <v>18</v>
      </c>
      <c r="B10" s="17">
        <v>17305.61</v>
      </c>
      <c r="C10" s="18">
        <v>49407.6</v>
      </c>
      <c r="D10" s="18">
        <v>71120.88</v>
      </c>
      <c r="E10" s="18">
        <v>60614.57</v>
      </c>
      <c r="F10" s="18">
        <v>43972.41</v>
      </c>
      <c r="G10" s="19">
        <f t="shared" si="0"/>
        <v>242421.07</v>
      </c>
      <c r="H10" s="41"/>
      <c r="I10" s="41"/>
    </row>
    <row r="11" spans="1:9" x14ac:dyDescent="0.25">
      <c r="A11" s="13" t="s">
        <v>19</v>
      </c>
      <c r="B11" s="17">
        <v>78330.83</v>
      </c>
      <c r="C11" s="18">
        <v>79103.47</v>
      </c>
      <c r="D11" s="18">
        <v>104031.74</v>
      </c>
      <c r="E11" s="18">
        <v>117272.24</v>
      </c>
      <c r="F11" s="18">
        <v>124616.85</v>
      </c>
      <c r="G11" s="19">
        <f t="shared" si="0"/>
        <v>503355.13</v>
      </c>
      <c r="H11" s="41"/>
      <c r="I11" s="41"/>
    </row>
    <row r="12" spans="1:9" x14ac:dyDescent="0.25">
      <c r="A12" s="10" t="s">
        <v>7</v>
      </c>
      <c r="B12" s="20">
        <f>SUM(B4:B11)</f>
        <v>170303.59</v>
      </c>
      <c r="C12" s="21">
        <f t="shared" ref="C12:F12" si="1">SUM(C4:C11)</f>
        <v>552391.02</v>
      </c>
      <c r="D12" s="21">
        <f t="shared" si="1"/>
        <v>951873.29999999993</v>
      </c>
      <c r="E12" s="21">
        <f t="shared" si="1"/>
        <v>850267.28999999992</v>
      </c>
      <c r="F12" s="22">
        <f t="shared" si="1"/>
        <v>643309.88</v>
      </c>
      <c r="G12" s="25">
        <f t="shared" si="0"/>
        <v>3168145.0799999996</v>
      </c>
    </row>
    <row r="13" spans="1:9" x14ac:dyDescent="0.25">
      <c r="A13" s="31" t="s">
        <v>77</v>
      </c>
      <c r="B13" s="34"/>
      <c r="C13" s="34"/>
      <c r="D13" s="34"/>
      <c r="E13" s="34"/>
      <c r="F13" s="34"/>
      <c r="G13" s="34"/>
    </row>
    <row r="14" spans="1:9" x14ac:dyDescent="0.25">
      <c r="A14" s="31" t="s">
        <v>82</v>
      </c>
      <c r="B14" s="34"/>
      <c r="C14" s="34"/>
      <c r="D14" s="34"/>
      <c r="E14" s="34"/>
      <c r="F14" s="34"/>
      <c r="G14" s="34"/>
    </row>
    <row r="15" spans="1:9" x14ac:dyDescent="0.25">
      <c r="A15" s="31" t="str">
        <f>IF(1&lt;2,"Lecture : "&amp;ROUND(E4,0)&amp;" enfants vivent dans une famille immigrée monoparentale composée d'un homme actif ayant un emploi et comprenant 3 enfants de moins de 25 ans.","")</f>
        <v>Lecture : 7744 enfants vivent dans une famille immigrée monoparentale composée d'un homme actif ayant un emploi et comprenant 3 enfants de moins de 25 ans.</v>
      </c>
      <c r="B15" s="34"/>
      <c r="C15" s="34"/>
      <c r="D15" s="34"/>
      <c r="E15" s="34"/>
      <c r="F15" s="34"/>
      <c r="G15" s="34"/>
    </row>
    <row r="16" spans="1:9" x14ac:dyDescent="0.25">
      <c r="A16" s="32" t="s">
        <v>83</v>
      </c>
      <c r="B16" s="34"/>
      <c r="C16" s="34"/>
      <c r="D16" s="34"/>
      <c r="E16" s="34"/>
      <c r="F16" s="34"/>
      <c r="G16" s="34"/>
    </row>
    <row r="18" spans="1:9" x14ac:dyDescent="0.25">
      <c r="A18" s="3" t="s">
        <v>20</v>
      </c>
    </row>
    <row r="19" spans="1:9" ht="24" x14ac:dyDescent="0.25">
      <c r="A19" s="4"/>
      <c r="B19" s="6" t="s">
        <v>2</v>
      </c>
      <c r="C19" s="7" t="s">
        <v>3</v>
      </c>
      <c r="D19" s="7" t="s">
        <v>4</v>
      </c>
      <c r="E19" s="7" t="s">
        <v>5</v>
      </c>
      <c r="F19" s="8" t="s">
        <v>6</v>
      </c>
      <c r="G19" s="9" t="s">
        <v>7</v>
      </c>
    </row>
    <row r="20" spans="1:9" x14ac:dyDescent="0.25">
      <c r="A20" s="12" t="s">
        <v>8</v>
      </c>
      <c r="B20" s="14">
        <v>23541.8</v>
      </c>
      <c r="C20" s="15">
        <v>182787.78</v>
      </c>
      <c r="D20" s="15">
        <v>186178.15</v>
      </c>
      <c r="E20" s="15">
        <v>55517.56</v>
      </c>
      <c r="F20" s="15">
        <v>12671.15</v>
      </c>
      <c r="G20" s="16">
        <f>SUM(B20:F20)</f>
        <v>460696.44</v>
      </c>
      <c r="H20" s="41"/>
      <c r="I20" s="41"/>
    </row>
    <row r="21" spans="1:9" x14ac:dyDescent="0.25">
      <c r="A21" s="11" t="s">
        <v>9</v>
      </c>
      <c r="B21" s="17">
        <v>17053.419999999998</v>
      </c>
      <c r="C21" s="18">
        <v>40376.910000000003</v>
      </c>
      <c r="D21" s="18">
        <v>26393.16</v>
      </c>
      <c r="E21" s="18">
        <v>10649.17</v>
      </c>
      <c r="F21" s="18">
        <v>5165.87</v>
      </c>
      <c r="G21" s="19">
        <f t="shared" ref="G21:G28" si="2">SUM(B21:F21)</f>
        <v>99638.53</v>
      </c>
      <c r="H21" s="41"/>
      <c r="I21" s="41"/>
    </row>
    <row r="22" spans="1:9" x14ac:dyDescent="0.25">
      <c r="A22" s="11" t="s">
        <v>10</v>
      </c>
      <c r="B22" s="17">
        <v>92375.49</v>
      </c>
      <c r="C22" s="18">
        <v>644047.06999999995</v>
      </c>
      <c r="D22" s="18">
        <v>719493.88</v>
      </c>
      <c r="E22" s="18">
        <v>244987.18</v>
      </c>
      <c r="F22" s="18">
        <v>69616.88</v>
      </c>
      <c r="G22" s="19">
        <f t="shared" si="2"/>
        <v>1770520.5</v>
      </c>
      <c r="H22" s="41"/>
      <c r="I22" s="41"/>
    </row>
    <row r="23" spans="1:9" x14ac:dyDescent="0.25">
      <c r="A23" s="11" t="s">
        <v>11</v>
      </c>
      <c r="B23" s="17">
        <v>102352.31</v>
      </c>
      <c r="C23" s="18">
        <v>205951.32</v>
      </c>
      <c r="D23" s="18">
        <v>238074.97</v>
      </c>
      <c r="E23" s="18">
        <v>152779.68</v>
      </c>
      <c r="F23" s="18">
        <v>108314.77</v>
      </c>
      <c r="G23" s="19">
        <f t="shared" si="2"/>
        <v>807473.05</v>
      </c>
      <c r="H23" s="41"/>
      <c r="I23" s="41"/>
    </row>
    <row r="24" spans="1:9" x14ac:dyDescent="0.25">
      <c r="A24" s="11" t="s">
        <v>16</v>
      </c>
      <c r="B24" s="17">
        <v>119643.22</v>
      </c>
      <c r="C24" s="18">
        <v>1713458.81</v>
      </c>
      <c r="D24" s="18">
        <v>3947433.28</v>
      </c>
      <c r="E24" s="18">
        <v>1621254.16</v>
      </c>
      <c r="F24" s="18">
        <v>405239.49</v>
      </c>
      <c r="G24" s="19">
        <f t="shared" si="2"/>
        <v>7807028.96</v>
      </c>
      <c r="H24" s="41"/>
      <c r="I24" s="41"/>
    </row>
    <row r="25" spans="1:9" x14ac:dyDescent="0.25">
      <c r="A25" s="11" t="s">
        <v>17</v>
      </c>
      <c r="B25" s="17">
        <v>57517.04</v>
      </c>
      <c r="C25" s="18">
        <v>342611.33</v>
      </c>
      <c r="D25" s="18">
        <v>653052.04</v>
      </c>
      <c r="E25" s="18">
        <v>507004.14</v>
      </c>
      <c r="F25" s="18">
        <v>336110.37</v>
      </c>
      <c r="G25" s="19">
        <f t="shared" si="2"/>
        <v>1896294.9200000004</v>
      </c>
      <c r="H25" s="41"/>
      <c r="I25" s="41"/>
    </row>
    <row r="26" spans="1:9" x14ac:dyDescent="0.25">
      <c r="A26" s="11" t="s">
        <v>18</v>
      </c>
      <c r="B26" s="17">
        <v>70249.91</v>
      </c>
      <c r="C26" s="18">
        <v>204290.89</v>
      </c>
      <c r="D26" s="18">
        <v>249529.84</v>
      </c>
      <c r="E26" s="18">
        <v>115050.24000000001</v>
      </c>
      <c r="F26" s="18">
        <v>50144.160000000003</v>
      </c>
      <c r="G26" s="19">
        <f t="shared" si="2"/>
        <v>689265.04</v>
      </c>
      <c r="H26" s="41"/>
      <c r="I26" s="41"/>
    </row>
    <row r="27" spans="1:9" x14ac:dyDescent="0.25">
      <c r="A27" s="13" t="s">
        <v>19</v>
      </c>
      <c r="B27" s="17">
        <v>255541.84</v>
      </c>
      <c r="C27" s="18">
        <v>127824.68</v>
      </c>
      <c r="D27" s="18">
        <v>140286.35</v>
      </c>
      <c r="E27" s="18">
        <v>117818.7</v>
      </c>
      <c r="F27" s="18">
        <v>117606.3</v>
      </c>
      <c r="G27" s="19">
        <f t="shared" si="2"/>
        <v>759077.87</v>
      </c>
      <c r="H27" s="41"/>
      <c r="I27" s="41"/>
    </row>
    <row r="28" spans="1:9" x14ac:dyDescent="0.25">
      <c r="A28" s="10" t="s">
        <v>7</v>
      </c>
      <c r="B28" s="20">
        <f>SUM(B20:B27)</f>
        <v>738275.02999999991</v>
      </c>
      <c r="C28" s="21">
        <f t="shared" ref="C28" si="3">SUM(C20:C27)</f>
        <v>3461348.7900000005</v>
      </c>
      <c r="D28" s="21">
        <f t="shared" ref="D28" si="4">SUM(D20:D27)</f>
        <v>6160441.669999999</v>
      </c>
      <c r="E28" s="21">
        <f t="shared" ref="E28" si="5">SUM(E20:E27)</f>
        <v>2825060.8300000005</v>
      </c>
      <c r="F28" s="22">
        <f t="shared" ref="F28" si="6">SUM(F20:F27)</f>
        <v>1104868.99</v>
      </c>
      <c r="G28" s="25">
        <f t="shared" si="2"/>
        <v>14289995.309999999</v>
      </c>
    </row>
    <row r="29" spans="1:9" x14ac:dyDescent="0.25">
      <c r="A29" s="31" t="s">
        <v>78</v>
      </c>
      <c r="B29" s="34"/>
      <c r="C29" s="34"/>
      <c r="D29" s="34"/>
      <c r="E29" s="34"/>
      <c r="F29" s="34"/>
      <c r="G29" s="34"/>
    </row>
    <row r="30" spans="1:9" x14ac:dyDescent="0.25">
      <c r="A30" s="31" t="s">
        <v>82</v>
      </c>
      <c r="B30" s="34"/>
      <c r="C30" s="34"/>
      <c r="D30" s="34"/>
      <c r="E30" s="34"/>
      <c r="F30" s="34"/>
      <c r="G30" s="34"/>
    </row>
    <row r="31" spans="1:9" x14ac:dyDescent="0.25">
      <c r="A31" s="31" t="str">
        <f>IF(1&lt;2,"Lecture : "&amp;ROUND(E20,0)&amp;" enfants vivent dans une famille non immigrée monoparentale composée d'un homme actif ayant un emploi et comprenant 3 enfants de moins de 25 ans.","")</f>
        <v>Lecture : 55518 enfants vivent dans une famille non immigrée monoparentale composée d'un homme actif ayant un emploi et comprenant 3 enfants de moins de 25 ans.</v>
      </c>
      <c r="B31" s="34"/>
      <c r="C31" s="34"/>
      <c r="D31" s="34"/>
      <c r="E31" s="34"/>
      <c r="F31" s="34"/>
      <c r="G31" s="34"/>
    </row>
    <row r="32" spans="1:9" x14ac:dyDescent="0.25">
      <c r="A32" s="32" t="s">
        <v>83</v>
      </c>
      <c r="B32" s="34"/>
      <c r="C32" s="34"/>
      <c r="D32" s="34"/>
      <c r="E32" s="34"/>
      <c r="F32" s="34"/>
      <c r="G32" s="34"/>
    </row>
    <row r="34" spans="1:7" x14ac:dyDescent="0.25">
      <c r="A34" s="3" t="s">
        <v>21</v>
      </c>
    </row>
    <row r="35" spans="1:7" ht="24" x14ac:dyDescent="0.25">
      <c r="A35" s="4"/>
      <c r="B35" s="6" t="s">
        <v>2</v>
      </c>
      <c r="C35" s="7" t="s">
        <v>3</v>
      </c>
      <c r="D35" s="7" t="s">
        <v>4</v>
      </c>
      <c r="E35" s="7" t="s">
        <v>5</v>
      </c>
      <c r="F35" s="8" t="s">
        <v>6</v>
      </c>
      <c r="G35" s="9" t="s">
        <v>7</v>
      </c>
    </row>
    <row r="36" spans="1:7" x14ac:dyDescent="0.25">
      <c r="A36" s="12"/>
      <c r="B36" s="14">
        <f t="shared" ref="B36:G44" si="7">B4+B20</f>
        <v>27606.94</v>
      </c>
      <c r="C36" s="15">
        <f t="shared" si="7"/>
        <v>201114.18</v>
      </c>
      <c r="D36" s="15">
        <f t="shared" si="7"/>
        <v>202591.61</v>
      </c>
      <c r="E36" s="15">
        <f t="shared" si="7"/>
        <v>63261.729999999996</v>
      </c>
      <c r="F36" s="15">
        <f t="shared" si="7"/>
        <v>17275.29</v>
      </c>
      <c r="G36" s="16">
        <f t="shared" si="7"/>
        <v>511849.75</v>
      </c>
    </row>
    <row r="37" spans="1:7" x14ac:dyDescent="0.25">
      <c r="A37" s="11" t="s">
        <v>9</v>
      </c>
      <c r="B37" s="17">
        <f t="shared" si="7"/>
        <v>20439.25</v>
      </c>
      <c r="C37" s="18">
        <f t="shared" si="7"/>
        <v>48185.41</v>
      </c>
      <c r="D37" s="18">
        <f t="shared" si="7"/>
        <v>32899.69</v>
      </c>
      <c r="E37" s="18">
        <f t="shared" si="7"/>
        <v>14651.31</v>
      </c>
      <c r="F37" s="18">
        <f t="shared" si="7"/>
        <v>7701.48</v>
      </c>
      <c r="G37" s="19">
        <f t="shared" si="7"/>
        <v>123877.14</v>
      </c>
    </row>
    <row r="38" spans="1:7" x14ac:dyDescent="0.25">
      <c r="A38" s="11" t="s">
        <v>10</v>
      </c>
      <c r="B38" s="17">
        <f t="shared" si="7"/>
        <v>109661.92000000001</v>
      </c>
      <c r="C38" s="18">
        <f t="shared" si="7"/>
        <v>728833.40999999992</v>
      </c>
      <c r="D38" s="18">
        <f t="shared" si="7"/>
        <v>819854.21</v>
      </c>
      <c r="E38" s="18">
        <f t="shared" si="7"/>
        <v>308151.65000000002</v>
      </c>
      <c r="F38" s="18">
        <f t="shared" si="7"/>
        <v>108101.3</v>
      </c>
      <c r="G38" s="19">
        <f t="shared" si="7"/>
        <v>2074602.49</v>
      </c>
    </row>
    <row r="39" spans="1:7" x14ac:dyDescent="0.25">
      <c r="A39" s="11" t="s">
        <v>11</v>
      </c>
      <c r="B39" s="17">
        <f t="shared" si="7"/>
        <v>120995.61</v>
      </c>
      <c r="C39" s="18">
        <f t="shared" si="7"/>
        <v>255799.32</v>
      </c>
      <c r="D39" s="18">
        <f t="shared" si="7"/>
        <v>306517.46999999997</v>
      </c>
      <c r="E39" s="18">
        <f t="shared" si="7"/>
        <v>210424.3</v>
      </c>
      <c r="F39" s="18">
        <f t="shared" si="7"/>
        <v>158093.44</v>
      </c>
      <c r="G39" s="19">
        <f t="shared" si="7"/>
        <v>1051830.1400000001</v>
      </c>
    </row>
    <row r="40" spans="1:7" x14ac:dyDescent="0.25">
      <c r="A40" s="11" t="s">
        <v>16</v>
      </c>
      <c r="B40" s="17">
        <f t="shared" si="7"/>
        <v>137874.54</v>
      </c>
      <c r="C40" s="18">
        <f t="shared" si="7"/>
        <v>1880159.19</v>
      </c>
      <c r="D40" s="18">
        <f t="shared" si="7"/>
        <v>4316934.18</v>
      </c>
      <c r="E40" s="18">
        <f t="shared" si="7"/>
        <v>1893605.22</v>
      </c>
      <c r="F40" s="18">
        <f t="shared" si="7"/>
        <v>548061.72</v>
      </c>
      <c r="G40" s="19">
        <f t="shared" si="7"/>
        <v>8776634.8499999996</v>
      </c>
    </row>
    <row r="41" spans="1:7" x14ac:dyDescent="0.25">
      <c r="A41" s="11" t="s">
        <v>17</v>
      </c>
      <c r="B41" s="17">
        <f t="shared" si="7"/>
        <v>70572.17</v>
      </c>
      <c r="C41" s="18">
        <f t="shared" si="7"/>
        <v>439021.66000000003</v>
      </c>
      <c r="D41" s="18">
        <f t="shared" si="7"/>
        <v>868549</v>
      </c>
      <c r="E41" s="18">
        <f t="shared" si="7"/>
        <v>774478.16</v>
      </c>
      <c r="F41" s="18">
        <f t="shared" si="7"/>
        <v>572605.91999999993</v>
      </c>
      <c r="G41" s="19">
        <f t="shared" si="7"/>
        <v>2725226.91</v>
      </c>
    </row>
    <row r="42" spans="1:7" x14ac:dyDescent="0.25">
      <c r="A42" s="11" t="s">
        <v>18</v>
      </c>
      <c r="B42" s="17">
        <f t="shared" si="7"/>
        <v>87555.520000000004</v>
      </c>
      <c r="C42" s="18">
        <f t="shared" si="7"/>
        <v>253698.49000000002</v>
      </c>
      <c r="D42" s="18">
        <f t="shared" si="7"/>
        <v>320650.71999999997</v>
      </c>
      <c r="E42" s="18">
        <f t="shared" si="7"/>
        <v>175664.81</v>
      </c>
      <c r="F42" s="18">
        <f t="shared" si="7"/>
        <v>94116.57</v>
      </c>
      <c r="G42" s="19">
        <f t="shared" si="7"/>
        <v>931686.1100000001</v>
      </c>
    </row>
    <row r="43" spans="1:7" x14ac:dyDescent="0.25">
      <c r="A43" s="13" t="s">
        <v>19</v>
      </c>
      <c r="B43" s="17">
        <f t="shared" si="7"/>
        <v>333872.67</v>
      </c>
      <c r="C43" s="18">
        <f t="shared" si="7"/>
        <v>206928.15</v>
      </c>
      <c r="D43" s="18">
        <f t="shared" si="7"/>
        <v>244318.09000000003</v>
      </c>
      <c r="E43" s="18">
        <f t="shared" si="7"/>
        <v>235090.94</v>
      </c>
      <c r="F43" s="18">
        <f t="shared" si="7"/>
        <v>242223.15000000002</v>
      </c>
      <c r="G43" s="19">
        <f t="shared" si="7"/>
        <v>1262433</v>
      </c>
    </row>
    <row r="44" spans="1:7" x14ac:dyDescent="0.25">
      <c r="A44" s="10" t="s">
        <v>7</v>
      </c>
      <c r="B44" s="20">
        <f t="shared" si="7"/>
        <v>908578.61999999988</v>
      </c>
      <c r="C44" s="21">
        <f t="shared" si="7"/>
        <v>4013739.8100000005</v>
      </c>
      <c r="D44" s="21">
        <f t="shared" si="7"/>
        <v>7112314.9699999988</v>
      </c>
      <c r="E44" s="21">
        <f t="shared" si="7"/>
        <v>3675328.1200000006</v>
      </c>
      <c r="F44" s="22">
        <f t="shared" si="7"/>
        <v>1748178.87</v>
      </c>
      <c r="G44" s="25">
        <f t="shared" si="7"/>
        <v>17458140.389999997</v>
      </c>
    </row>
    <row r="45" spans="1:7" x14ac:dyDescent="0.25">
      <c r="A45" s="31" t="s">
        <v>82</v>
      </c>
    </row>
    <row r="46" spans="1:7" x14ac:dyDescent="0.25">
      <c r="A46" s="32" t="s">
        <v>83</v>
      </c>
    </row>
  </sheetData>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zoomScaleNormal="100" workbookViewId="0"/>
  </sheetViews>
  <sheetFormatPr baseColWidth="10" defaultRowHeight="15" x14ac:dyDescent="0.25"/>
  <cols>
    <col min="1" max="1" width="68.855468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0" width="11.42578125" style="1"/>
    <col min="11" max="15" width="14.5703125" style="1" bestFit="1" customWidth="1"/>
    <col min="16" max="16" width="13.140625" style="1" bestFit="1" customWidth="1"/>
    <col min="17" max="16384" width="11.42578125" style="1"/>
  </cols>
  <sheetData>
    <row r="1" spans="1:16" x14ac:dyDescent="0.25">
      <c r="A1" s="2" t="s">
        <v>54</v>
      </c>
      <c r="J1" s="33"/>
      <c r="K1" s="33"/>
      <c r="L1" s="33"/>
      <c r="M1" s="33"/>
      <c r="N1" s="33"/>
      <c r="O1" s="33"/>
      <c r="P1" s="33"/>
    </row>
    <row r="2" spans="1:16" x14ac:dyDescent="0.25">
      <c r="A2" s="3" t="s">
        <v>1</v>
      </c>
      <c r="J2" s="33"/>
      <c r="K2" s="33"/>
      <c r="L2" s="33"/>
      <c r="M2" s="33"/>
      <c r="N2" s="33"/>
      <c r="O2" s="33"/>
      <c r="P2" s="33"/>
    </row>
    <row r="3" spans="1:16" x14ac:dyDescent="0.25">
      <c r="A3" s="4"/>
      <c r="B3" s="6" t="s">
        <v>47</v>
      </c>
      <c r="C3" s="7" t="s">
        <v>48</v>
      </c>
      <c r="D3" s="7" t="s">
        <v>49</v>
      </c>
      <c r="E3" s="7" t="s">
        <v>50</v>
      </c>
      <c r="F3" s="7" t="s">
        <v>51</v>
      </c>
      <c r="G3" s="8" t="s">
        <v>52</v>
      </c>
      <c r="H3" s="9" t="s">
        <v>7</v>
      </c>
      <c r="J3" s="33"/>
      <c r="K3" s="33"/>
      <c r="L3" s="33"/>
      <c r="M3" s="33"/>
      <c r="N3" s="33"/>
      <c r="O3" s="33"/>
      <c r="P3" s="33"/>
    </row>
    <row r="4" spans="1:16" x14ac:dyDescent="0.25">
      <c r="A4" s="12" t="s">
        <v>8</v>
      </c>
      <c r="B4" s="14">
        <v>2622.82</v>
      </c>
      <c r="C4" s="15">
        <v>3969.58</v>
      </c>
      <c r="D4" s="15">
        <v>8976.58</v>
      </c>
      <c r="E4" s="15">
        <v>16728.169999999998</v>
      </c>
      <c r="F4" s="15">
        <v>13271.39</v>
      </c>
      <c r="G4" s="15">
        <v>5584.76</v>
      </c>
      <c r="H4" s="16">
        <f>SUM(B4:G4)</f>
        <v>51153.299999999996</v>
      </c>
      <c r="I4" s="41"/>
      <c r="J4" s="33"/>
      <c r="K4" s="33"/>
      <c r="L4" s="33"/>
      <c r="M4" s="33"/>
      <c r="N4" s="33"/>
      <c r="O4" s="33"/>
      <c r="P4" s="33"/>
    </row>
    <row r="5" spans="1:16" x14ac:dyDescent="0.25">
      <c r="A5" s="11" t="s">
        <v>9</v>
      </c>
      <c r="B5" s="17">
        <v>1730.16</v>
      </c>
      <c r="C5" s="18">
        <v>2062.3200000000002</v>
      </c>
      <c r="D5" s="18">
        <v>4238.55</v>
      </c>
      <c r="E5" s="18">
        <v>7202.29</v>
      </c>
      <c r="F5" s="18">
        <v>5150.57</v>
      </c>
      <c r="G5" s="18">
        <v>3854.72</v>
      </c>
      <c r="H5" s="19">
        <f t="shared" ref="H5:H11" si="0">SUM(B5:G5)</f>
        <v>24238.61</v>
      </c>
      <c r="I5" s="41"/>
      <c r="J5" s="33"/>
      <c r="K5" s="33"/>
      <c r="L5" s="33"/>
      <c r="M5" s="33"/>
      <c r="N5" s="33"/>
      <c r="O5" s="33"/>
      <c r="P5" s="33"/>
    </row>
    <row r="6" spans="1:16" x14ac:dyDescent="0.25">
      <c r="A6" s="11" t="s">
        <v>10</v>
      </c>
      <c r="B6" s="17">
        <v>16144.39</v>
      </c>
      <c r="C6" s="18">
        <v>26847.07</v>
      </c>
      <c r="D6" s="18">
        <v>60726.26</v>
      </c>
      <c r="E6" s="18">
        <v>102065.9</v>
      </c>
      <c r="F6" s="18">
        <v>69967.820000000007</v>
      </c>
      <c r="G6" s="18">
        <v>28330.54</v>
      </c>
      <c r="H6" s="19">
        <f t="shared" si="0"/>
        <v>304081.98</v>
      </c>
      <c r="I6" s="41"/>
      <c r="J6" s="33"/>
      <c r="K6" s="33"/>
      <c r="L6" s="33"/>
      <c r="M6" s="33"/>
      <c r="N6" s="33"/>
      <c r="O6" s="33"/>
      <c r="P6" s="33"/>
    </row>
    <row r="7" spans="1:16" x14ac:dyDescent="0.25">
      <c r="A7" s="11" t="s">
        <v>11</v>
      </c>
      <c r="B7" s="17">
        <v>30280.68</v>
      </c>
      <c r="C7" s="18">
        <v>31525.24</v>
      </c>
      <c r="D7" s="18">
        <v>54819.48</v>
      </c>
      <c r="E7" s="18">
        <v>69008.45</v>
      </c>
      <c r="F7" s="18">
        <v>35296.879999999997</v>
      </c>
      <c r="G7" s="18">
        <v>23426.36</v>
      </c>
      <c r="H7" s="19">
        <f t="shared" si="0"/>
        <v>244357.08999999997</v>
      </c>
      <c r="I7" s="41"/>
      <c r="J7" s="33"/>
    </row>
    <row r="8" spans="1:16" x14ac:dyDescent="0.25">
      <c r="A8" s="11" t="s">
        <v>16</v>
      </c>
      <c r="B8" s="17">
        <v>109205.46</v>
      </c>
      <c r="C8" s="18">
        <v>129602.93</v>
      </c>
      <c r="D8" s="18">
        <v>228221.37</v>
      </c>
      <c r="E8" s="18">
        <v>300651.95</v>
      </c>
      <c r="F8" s="18">
        <v>161760.06</v>
      </c>
      <c r="G8" s="18">
        <v>40164.129999999997</v>
      </c>
      <c r="H8" s="19">
        <f t="shared" si="0"/>
        <v>969605.9</v>
      </c>
      <c r="I8" s="41"/>
      <c r="J8" s="33"/>
      <c r="K8" s="33"/>
      <c r="L8" s="33"/>
      <c r="M8" s="33"/>
      <c r="N8" s="33"/>
      <c r="O8" s="33"/>
      <c r="P8" s="33"/>
    </row>
    <row r="9" spans="1:16" x14ac:dyDescent="0.25">
      <c r="A9" s="11" t="s">
        <v>17</v>
      </c>
      <c r="B9" s="17">
        <v>154584.57999999999</v>
      </c>
      <c r="C9" s="18">
        <v>143371.4</v>
      </c>
      <c r="D9" s="18">
        <v>208190.9</v>
      </c>
      <c r="E9" s="18">
        <v>201389.93</v>
      </c>
      <c r="F9" s="18">
        <v>93020.03</v>
      </c>
      <c r="G9" s="18">
        <v>28375.16</v>
      </c>
      <c r="H9" s="19">
        <f t="shared" si="0"/>
        <v>828932.00000000012</v>
      </c>
      <c r="I9" s="41"/>
      <c r="J9" s="33"/>
      <c r="K9" s="33"/>
      <c r="L9" s="33"/>
      <c r="M9" s="33"/>
      <c r="N9" s="33"/>
      <c r="O9" s="33"/>
      <c r="P9" s="33"/>
    </row>
    <row r="10" spans="1:16" x14ac:dyDescent="0.25">
      <c r="A10" s="11" t="s">
        <v>18</v>
      </c>
      <c r="B10" s="17">
        <v>21187.63</v>
      </c>
      <c r="C10" s="18">
        <v>24228.43</v>
      </c>
      <c r="D10" s="18">
        <v>45973.59</v>
      </c>
      <c r="E10" s="18">
        <v>68713.990000000005</v>
      </c>
      <c r="F10" s="18">
        <v>52465.24</v>
      </c>
      <c r="G10" s="18">
        <v>29852.19</v>
      </c>
      <c r="H10" s="19">
        <f t="shared" si="0"/>
        <v>242421.07</v>
      </c>
      <c r="I10" s="41"/>
      <c r="J10" s="33"/>
      <c r="K10" s="33"/>
      <c r="L10" s="33"/>
      <c r="M10" s="33"/>
      <c r="N10" s="33"/>
      <c r="O10" s="33"/>
      <c r="P10" s="33"/>
    </row>
    <row r="11" spans="1:16" x14ac:dyDescent="0.25">
      <c r="A11" s="13" t="s">
        <v>19</v>
      </c>
      <c r="B11" s="17">
        <v>64022.63</v>
      </c>
      <c r="C11" s="18">
        <v>58008.23</v>
      </c>
      <c r="D11" s="18">
        <v>86698.3</v>
      </c>
      <c r="E11" s="18">
        <v>104775.63</v>
      </c>
      <c r="F11" s="18">
        <v>84790.75</v>
      </c>
      <c r="G11" s="18">
        <v>105059.59</v>
      </c>
      <c r="H11" s="19">
        <f t="shared" si="0"/>
        <v>503355.13</v>
      </c>
      <c r="I11" s="41"/>
      <c r="J11" s="33"/>
      <c r="K11" s="33"/>
      <c r="L11" s="33"/>
      <c r="M11" s="33"/>
      <c r="N11" s="33"/>
      <c r="O11" s="33"/>
      <c r="P11" s="33"/>
    </row>
    <row r="12" spans="1:16" x14ac:dyDescent="0.25">
      <c r="A12" s="10" t="s">
        <v>7</v>
      </c>
      <c r="B12" s="20">
        <f>SUM(B4:B11)</f>
        <v>399778.35</v>
      </c>
      <c r="C12" s="21">
        <f t="shared" ref="C12:H12" si="1">SUM(C4:C11)</f>
        <v>419615.2</v>
      </c>
      <c r="D12" s="21">
        <f t="shared" si="1"/>
        <v>697845.03</v>
      </c>
      <c r="E12" s="21">
        <f t="shared" si="1"/>
        <v>870536.30999999994</v>
      </c>
      <c r="F12" s="21">
        <f t="shared" si="1"/>
        <v>515722.74</v>
      </c>
      <c r="G12" s="22">
        <f t="shared" si="1"/>
        <v>264647.45</v>
      </c>
      <c r="H12" s="25">
        <f t="shared" si="1"/>
        <v>3168145.0799999996</v>
      </c>
      <c r="J12" s="33"/>
      <c r="K12" s="33"/>
      <c r="L12" s="33"/>
      <c r="M12" s="33"/>
      <c r="N12" s="33"/>
      <c r="O12" s="33"/>
      <c r="P12" s="33"/>
    </row>
    <row r="13" spans="1:16" x14ac:dyDescent="0.25">
      <c r="A13" s="31" t="s">
        <v>77</v>
      </c>
      <c r="B13" s="34"/>
      <c r="C13" s="34"/>
      <c r="D13" s="34"/>
      <c r="E13" s="34"/>
      <c r="F13" s="34"/>
      <c r="G13" s="34"/>
      <c r="H13" s="34"/>
      <c r="J13" s="33"/>
      <c r="K13" s="33"/>
      <c r="L13" s="33"/>
      <c r="M13" s="33"/>
      <c r="N13" s="33"/>
      <c r="O13" s="33"/>
      <c r="P13" s="33"/>
    </row>
    <row r="14" spans="1:16" x14ac:dyDescent="0.25">
      <c r="A14" s="31" t="s">
        <v>82</v>
      </c>
      <c r="B14" s="34"/>
      <c r="C14" s="34"/>
      <c r="D14" s="34"/>
      <c r="E14" s="34"/>
      <c r="F14" s="34"/>
      <c r="G14" s="34"/>
      <c r="H14" s="34"/>
      <c r="J14" s="33"/>
      <c r="K14" s="33"/>
      <c r="L14" s="33"/>
      <c r="M14" s="33"/>
      <c r="N14" s="33"/>
      <c r="O14" s="33"/>
      <c r="P14" s="33"/>
    </row>
    <row r="15" spans="1:16" x14ac:dyDescent="0.25">
      <c r="A15" s="31" t="str">
        <f>IF(1&lt;2,"Lecture : "&amp;ROUND(F4,0)&amp;" enfants de 18 à 24 ans vivent dans une famille immigrée monoparentale composée d'un homme actif ayant un emploi.","")</f>
        <v>Lecture : 13271 enfants de 18 à 24 ans vivent dans une famille immigrée monoparentale composée d'un homme actif ayant un emploi.</v>
      </c>
      <c r="B15" s="34"/>
      <c r="C15" s="34"/>
      <c r="D15" s="34"/>
      <c r="E15" s="34"/>
      <c r="F15" s="34"/>
      <c r="G15" s="34"/>
      <c r="H15" s="34"/>
      <c r="J15" s="33"/>
      <c r="K15" s="33"/>
      <c r="L15" s="33"/>
      <c r="M15" s="33"/>
      <c r="N15" s="33"/>
      <c r="O15" s="33"/>
      <c r="P15" s="33"/>
    </row>
    <row r="16" spans="1:16" x14ac:dyDescent="0.25">
      <c r="A16" s="32" t="s">
        <v>83</v>
      </c>
      <c r="B16" s="34"/>
      <c r="C16" s="34"/>
      <c r="D16" s="34"/>
      <c r="E16" s="34"/>
      <c r="F16" s="34"/>
      <c r="G16" s="34"/>
      <c r="H16" s="34"/>
      <c r="J16" s="33"/>
      <c r="K16" s="33"/>
      <c r="L16" s="33"/>
      <c r="M16" s="33"/>
      <c r="N16" s="33"/>
      <c r="O16" s="33"/>
      <c r="P16" s="33"/>
    </row>
    <row r="17" spans="1:16" x14ac:dyDescent="0.25">
      <c r="J17" s="33"/>
      <c r="K17" s="33"/>
      <c r="L17" s="33"/>
      <c r="M17" s="33"/>
      <c r="N17" s="33"/>
      <c r="O17" s="33"/>
      <c r="P17" s="33"/>
    </row>
    <row r="18" spans="1:16" x14ac:dyDescent="0.25">
      <c r="A18" s="3" t="s">
        <v>20</v>
      </c>
      <c r="J18" s="33"/>
      <c r="K18" s="33"/>
      <c r="L18" s="33"/>
      <c r="M18" s="33"/>
      <c r="N18" s="33"/>
      <c r="O18" s="33"/>
      <c r="P18" s="33"/>
    </row>
    <row r="19" spans="1:16" x14ac:dyDescent="0.25">
      <c r="A19" s="4"/>
      <c r="B19" s="6" t="s">
        <v>47</v>
      </c>
      <c r="C19" s="7" t="s">
        <v>48</v>
      </c>
      <c r="D19" s="7" t="s">
        <v>49</v>
      </c>
      <c r="E19" s="7" t="s">
        <v>50</v>
      </c>
      <c r="F19" s="7" t="s">
        <v>51</v>
      </c>
      <c r="G19" s="8" t="s">
        <v>52</v>
      </c>
      <c r="H19" s="9" t="s">
        <v>7</v>
      </c>
      <c r="J19" s="33"/>
      <c r="K19" s="33"/>
      <c r="L19" s="33"/>
      <c r="M19" s="33"/>
      <c r="N19" s="33"/>
      <c r="O19" s="33"/>
      <c r="P19" s="33"/>
    </row>
    <row r="20" spans="1:16" x14ac:dyDescent="0.25">
      <c r="A20" s="12" t="s">
        <v>8</v>
      </c>
      <c r="B20" s="14">
        <v>12961.7</v>
      </c>
      <c r="C20" s="15">
        <v>34567.449999999997</v>
      </c>
      <c r="D20" s="15">
        <v>92846.66</v>
      </c>
      <c r="E20" s="15">
        <v>180348.57</v>
      </c>
      <c r="F20" s="15">
        <v>110229.63</v>
      </c>
      <c r="G20" s="15">
        <v>29742.44</v>
      </c>
      <c r="H20" s="16">
        <f>SUM(B20:G20)</f>
        <v>460696.45</v>
      </c>
      <c r="I20" s="41"/>
      <c r="J20" s="33"/>
      <c r="K20" s="33"/>
      <c r="L20" s="33"/>
      <c r="M20" s="33"/>
      <c r="N20" s="33"/>
      <c r="O20" s="33"/>
      <c r="P20" s="33"/>
    </row>
    <row r="21" spans="1:16" x14ac:dyDescent="0.25">
      <c r="A21" s="11" t="s">
        <v>9</v>
      </c>
      <c r="B21" s="17">
        <v>5022.55</v>
      </c>
      <c r="C21" s="18">
        <v>7967.74</v>
      </c>
      <c r="D21" s="18">
        <v>17363.75</v>
      </c>
      <c r="E21" s="18">
        <v>32471.68</v>
      </c>
      <c r="F21" s="18">
        <v>18869.88</v>
      </c>
      <c r="G21" s="18">
        <v>17942.919999999998</v>
      </c>
      <c r="H21" s="19">
        <f t="shared" ref="H21:H27" si="2">SUM(B21:G21)</f>
        <v>99638.52</v>
      </c>
      <c r="I21" s="41"/>
      <c r="J21" s="33"/>
      <c r="K21" s="33"/>
      <c r="L21" s="33"/>
      <c r="M21" s="33"/>
      <c r="N21" s="33"/>
      <c r="O21" s="33"/>
      <c r="P21" s="33"/>
    </row>
    <row r="22" spans="1:16" x14ac:dyDescent="0.25">
      <c r="A22" s="11" t="s">
        <v>10</v>
      </c>
      <c r="B22" s="17">
        <v>79431.600000000006</v>
      </c>
      <c r="C22" s="18">
        <v>153227.5</v>
      </c>
      <c r="D22" s="18">
        <v>365741.6</v>
      </c>
      <c r="E22" s="18">
        <v>669524.12</v>
      </c>
      <c r="F22" s="18">
        <v>382461.45</v>
      </c>
      <c r="G22" s="18">
        <v>120134.23</v>
      </c>
      <c r="H22" s="19">
        <f t="shared" si="2"/>
        <v>1770520.4999999998</v>
      </c>
      <c r="I22" s="41"/>
      <c r="J22" s="33"/>
      <c r="K22" s="33"/>
      <c r="L22" s="33"/>
      <c r="M22" s="33"/>
      <c r="N22" s="33"/>
      <c r="O22" s="33"/>
      <c r="P22" s="33"/>
    </row>
    <row r="23" spans="1:16" x14ac:dyDescent="0.25">
      <c r="A23" s="11" t="s">
        <v>11</v>
      </c>
      <c r="B23" s="17">
        <v>99120.06</v>
      </c>
      <c r="C23" s="18">
        <v>106996.13</v>
      </c>
      <c r="D23" s="18">
        <v>174737.89</v>
      </c>
      <c r="E23" s="18">
        <v>224851.98</v>
      </c>
      <c r="F23" s="18">
        <v>92830.71</v>
      </c>
      <c r="G23" s="18">
        <v>108936.28</v>
      </c>
      <c r="H23" s="19">
        <f t="shared" si="2"/>
        <v>807473.05</v>
      </c>
      <c r="I23" s="41"/>
      <c r="J23" s="33"/>
      <c r="K23" s="33"/>
      <c r="L23" s="33"/>
      <c r="M23" s="33"/>
      <c r="N23" s="33"/>
      <c r="O23" s="33"/>
      <c r="P23" s="33"/>
    </row>
    <row r="24" spans="1:16" x14ac:dyDescent="0.25">
      <c r="A24" s="11" t="s">
        <v>16</v>
      </c>
      <c r="B24" s="17">
        <v>1013814.04</v>
      </c>
      <c r="C24" s="18">
        <v>1105693.8400000001</v>
      </c>
      <c r="D24" s="18">
        <v>1901621.73</v>
      </c>
      <c r="E24" s="18">
        <v>2546381.4</v>
      </c>
      <c r="F24" s="18">
        <v>1049173.02</v>
      </c>
      <c r="G24" s="18">
        <v>190344.93</v>
      </c>
      <c r="H24" s="19">
        <f t="shared" si="2"/>
        <v>7807028.959999999</v>
      </c>
      <c r="I24" s="41"/>
      <c r="J24" s="33"/>
      <c r="K24" s="33"/>
      <c r="L24" s="33"/>
      <c r="M24" s="33"/>
      <c r="N24" s="33"/>
      <c r="O24" s="33"/>
      <c r="P24" s="33"/>
    </row>
    <row r="25" spans="1:16" x14ac:dyDescent="0.25">
      <c r="A25" s="11" t="s">
        <v>17</v>
      </c>
      <c r="B25" s="17">
        <v>339891.63</v>
      </c>
      <c r="C25" s="18">
        <v>293521.33</v>
      </c>
      <c r="D25" s="18">
        <v>431239.79</v>
      </c>
      <c r="E25" s="18">
        <v>509987.66</v>
      </c>
      <c r="F25" s="18">
        <v>239988.72</v>
      </c>
      <c r="G25" s="18">
        <v>81665.8</v>
      </c>
      <c r="H25" s="19">
        <f t="shared" si="2"/>
        <v>1896294.93</v>
      </c>
      <c r="I25" s="41"/>
      <c r="J25" s="33"/>
      <c r="K25" s="33"/>
      <c r="L25" s="33"/>
      <c r="M25" s="33"/>
      <c r="N25" s="33"/>
      <c r="O25" s="33"/>
      <c r="P25" s="33"/>
    </row>
    <row r="26" spans="1:16" x14ac:dyDescent="0.25">
      <c r="A26" s="11" t="s">
        <v>18</v>
      </c>
      <c r="B26" s="17">
        <v>72703.13</v>
      </c>
      <c r="C26" s="18">
        <v>73809.41</v>
      </c>
      <c r="D26" s="18">
        <v>121985.97</v>
      </c>
      <c r="E26" s="18">
        <v>191972.02</v>
      </c>
      <c r="F26" s="18">
        <v>142131.84</v>
      </c>
      <c r="G26" s="18">
        <v>86662.67</v>
      </c>
      <c r="H26" s="19">
        <f t="shared" si="2"/>
        <v>689265.04</v>
      </c>
      <c r="I26" s="41"/>
      <c r="J26" s="33"/>
      <c r="K26" s="33"/>
      <c r="L26" s="33"/>
      <c r="M26" s="33"/>
      <c r="N26" s="33"/>
      <c r="O26" s="33"/>
      <c r="P26" s="33"/>
    </row>
    <row r="27" spans="1:16" x14ac:dyDescent="0.25">
      <c r="A27" s="13" t="s">
        <v>19</v>
      </c>
      <c r="B27" s="17">
        <v>88248.52</v>
      </c>
      <c r="C27" s="18">
        <v>72500.42</v>
      </c>
      <c r="D27" s="18">
        <v>104530.91</v>
      </c>
      <c r="E27" s="18">
        <v>128186.04</v>
      </c>
      <c r="F27" s="18">
        <v>94814.080000000002</v>
      </c>
      <c r="G27" s="18">
        <v>270797.89</v>
      </c>
      <c r="H27" s="19">
        <f t="shared" si="2"/>
        <v>759077.86</v>
      </c>
      <c r="I27" s="41"/>
      <c r="J27" s="33"/>
      <c r="K27" s="33"/>
      <c r="L27" s="33"/>
      <c r="M27" s="33"/>
      <c r="N27" s="33"/>
      <c r="O27" s="33"/>
      <c r="P27" s="33"/>
    </row>
    <row r="28" spans="1:16" x14ac:dyDescent="0.25">
      <c r="A28" s="10" t="s">
        <v>7</v>
      </c>
      <c r="B28" s="20">
        <f>SUM(B20:B27)</f>
        <v>1711193.23</v>
      </c>
      <c r="C28" s="21">
        <f t="shared" ref="C28" si="3">SUM(C20:C27)</f>
        <v>1848283.82</v>
      </c>
      <c r="D28" s="21">
        <f t="shared" ref="D28" si="4">SUM(D20:D27)</f>
        <v>3210068.3000000003</v>
      </c>
      <c r="E28" s="21">
        <f t="shared" ref="E28" si="5">SUM(E20:E27)</f>
        <v>4483723.47</v>
      </c>
      <c r="F28" s="21">
        <f t="shared" ref="F28" si="6">SUM(F20:F27)</f>
        <v>2130499.33</v>
      </c>
      <c r="G28" s="22">
        <f t="shared" ref="G28" si="7">SUM(G20:G27)</f>
        <v>906227.16</v>
      </c>
      <c r="H28" s="25">
        <f t="shared" ref="H28" si="8">SUM(H20:H27)</f>
        <v>14289995.309999999</v>
      </c>
      <c r="J28" s="33"/>
    </row>
    <row r="29" spans="1:16" x14ac:dyDescent="0.25">
      <c r="A29" s="31" t="s">
        <v>78</v>
      </c>
      <c r="B29" s="34"/>
      <c r="C29" s="34"/>
      <c r="D29" s="34"/>
      <c r="E29" s="34"/>
      <c r="F29" s="34"/>
      <c r="G29" s="34"/>
      <c r="H29" s="34"/>
      <c r="J29" s="33"/>
      <c r="K29" s="33"/>
      <c r="L29" s="33"/>
      <c r="M29" s="33"/>
      <c r="N29" s="33"/>
      <c r="O29" s="33"/>
      <c r="P29" s="33"/>
    </row>
    <row r="30" spans="1:16" x14ac:dyDescent="0.25">
      <c r="A30" s="31" t="s">
        <v>82</v>
      </c>
      <c r="B30" s="34"/>
      <c r="C30" s="34"/>
      <c r="D30" s="34"/>
      <c r="E30" s="34"/>
      <c r="F30" s="34"/>
      <c r="G30" s="34"/>
      <c r="H30" s="34"/>
      <c r="J30" s="33"/>
      <c r="K30" s="33"/>
      <c r="L30" s="33"/>
      <c r="M30" s="33"/>
      <c r="N30" s="33"/>
      <c r="O30" s="33"/>
      <c r="P30" s="33"/>
    </row>
    <row r="31" spans="1:16" x14ac:dyDescent="0.25">
      <c r="A31" s="31" t="str">
        <f>IF(1&lt;2,"Lecture : "&amp;ROUND(F20,0)&amp;" enfants de 18 à 24 ans vivent dans une famille non immigrée monoparentale composée d'un homme actif ayant un emploi.","")</f>
        <v>Lecture : 110230 enfants de 18 à 24 ans vivent dans une famille non immigrée monoparentale composée d'un homme actif ayant un emploi.</v>
      </c>
      <c r="B31" s="34"/>
      <c r="C31" s="34"/>
      <c r="D31" s="34"/>
      <c r="E31" s="34"/>
      <c r="F31" s="34"/>
      <c r="G31" s="34"/>
      <c r="H31" s="34"/>
      <c r="J31" s="33"/>
      <c r="K31" s="33"/>
      <c r="L31" s="33"/>
      <c r="M31" s="33"/>
      <c r="N31" s="33"/>
      <c r="O31" s="33"/>
      <c r="P31" s="33"/>
    </row>
    <row r="32" spans="1:16" x14ac:dyDescent="0.25">
      <c r="A32" s="32" t="s">
        <v>83</v>
      </c>
      <c r="B32" s="34"/>
      <c r="C32" s="34"/>
      <c r="D32" s="34"/>
      <c r="E32" s="34"/>
      <c r="F32" s="34"/>
      <c r="G32" s="34"/>
      <c r="H32" s="34"/>
      <c r="J32" s="33"/>
      <c r="K32" s="33"/>
      <c r="L32" s="33"/>
      <c r="M32" s="33"/>
      <c r="N32" s="33"/>
      <c r="O32" s="33"/>
      <c r="P32" s="33"/>
    </row>
    <row r="33" spans="1:16" x14ac:dyDescent="0.25">
      <c r="J33" s="33"/>
      <c r="K33" s="33"/>
      <c r="L33" s="33"/>
      <c r="M33" s="33"/>
      <c r="N33" s="33"/>
      <c r="O33" s="33"/>
      <c r="P33" s="33"/>
    </row>
    <row r="34" spans="1:16" x14ac:dyDescent="0.25">
      <c r="A34" s="3" t="s">
        <v>21</v>
      </c>
      <c r="J34" s="33"/>
      <c r="K34" s="33"/>
      <c r="L34" s="33"/>
      <c r="M34" s="33"/>
      <c r="N34" s="33"/>
      <c r="O34" s="33"/>
      <c r="P34" s="33"/>
    </row>
    <row r="35" spans="1:16" x14ac:dyDescent="0.25">
      <c r="A35" s="4"/>
      <c r="B35" s="6" t="s">
        <v>47</v>
      </c>
      <c r="C35" s="7" t="s">
        <v>48</v>
      </c>
      <c r="D35" s="7" t="s">
        <v>49</v>
      </c>
      <c r="E35" s="7" t="s">
        <v>50</v>
      </c>
      <c r="F35" s="7" t="s">
        <v>51</v>
      </c>
      <c r="G35" s="8" t="s">
        <v>52</v>
      </c>
      <c r="H35" s="9" t="s">
        <v>7</v>
      </c>
      <c r="J35" s="33"/>
      <c r="K35" s="33"/>
      <c r="L35" s="33"/>
      <c r="M35" s="33"/>
      <c r="N35" s="33"/>
      <c r="O35" s="33"/>
      <c r="P35" s="33"/>
    </row>
    <row r="36" spans="1:16" x14ac:dyDescent="0.25">
      <c r="A36" s="12"/>
      <c r="B36" s="14">
        <f t="shared" ref="B36:H44" si="9">B4+B20</f>
        <v>15584.52</v>
      </c>
      <c r="C36" s="15">
        <f t="shared" si="9"/>
        <v>38537.03</v>
      </c>
      <c r="D36" s="15">
        <f t="shared" si="9"/>
        <v>101823.24</v>
      </c>
      <c r="E36" s="15">
        <f t="shared" si="9"/>
        <v>197076.74</v>
      </c>
      <c r="F36" s="15">
        <f t="shared" si="9"/>
        <v>123501.02</v>
      </c>
      <c r="G36" s="15">
        <f t="shared" si="9"/>
        <v>35327.199999999997</v>
      </c>
      <c r="H36" s="16">
        <f t="shared" si="9"/>
        <v>511849.75</v>
      </c>
      <c r="J36" s="33"/>
      <c r="K36" s="33"/>
      <c r="L36" s="33"/>
      <c r="M36" s="33"/>
      <c r="N36" s="33"/>
      <c r="O36" s="33"/>
      <c r="P36" s="33"/>
    </row>
    <row r="37" spans="1:16" x14ac:dyDescent="0.25">
      <c r="A37" s="11" t="s">
        <v>9</v>
      </c>
      <c r="B37" s="17">
        <f t="shared" si="9"/>
        <v>6752.71</v>
      </c>
      <c r="C37" s="18">
        <f t="shared" si="9"/>
        <v>10030.06</v>
      </c>
      <c r="D37" s="18">
        <f t="shared" si="9"/>
        <v>21602.3</v>
      </c>
      <c r="E37" s="18">
        <f t="shared" si="9"/>
        <v>39673.97</v>
      </c>
      <c r="F37" s="18">
        <f t="shared" si="9"/>
        <v>24020.45</v>
      </c>
      <c r="G37" s="18">
        <f t="shared" si="9"/>
        <v>21797.64</v>
      </c>
      <c r="H37" s="19">
        <f t="shared" si="9"/>
        <v>123877.13</v>
      </c>
    </row>
    <row r="38" spans="1:16" x14ac:dyDescent="0.25">
      <c r="A38" s="11" t="s">
        <v>10</v>
      </c>
      <c r="B38" s="17">
        <f t="shared" si="9"/>
        <v>95575.99</v>
      </c>
      <c r="C38" s="18">
        <f t="shared" si="9"/>
        <v>180074.57</v>
      </c>
      <c r="D38" s="18">
        <f t="shared" si="9"/>
        <v>426467.86</v>
      </c>
      <c r="E38" s="18">
        <f t="shared" si="9"/>
        <v>771590.02</v>
      </c>
      <c r="F38" s="18">
        <f t="shared" si="9"/>
        <v>452429.27</v>
      </c>
      <c r="G38" s="18">
        <f t="shared" si="9"/>
        <v>148464.76999999999</v>
      </c>
      <c r="H38" s="19">
        <f t="shared" si="9"/>
        <v>2074602.4799999997</v>
      </c>
    </row>
    <row r="39" spans="1:16" x14ac:dyDescent="0.25">
      <c r="A39" s="11" t="s">
        <v>11</v>
      </c>
      <c r="B39" s="17">
        <f t="shared" si="9"/>
        <v>129400.73999999999</v>
      </c>
      <c r="C39" s="18">
        <f t="shared" si="9"/>
        <v>138521.37</v>
      </c>
      <c r="D39" s="18">
        <f t="shared" si="9"/>
        <v>229557.37000000002</v>
      </c>
      <c r="E39" s="18">
        <f t="shared" si="9"/>
        <v>293860.43</v>
      </c>
      <c r="F39" s="18">
        <f t="shared" si="9"/>
        <v>128127.59</v>
      </c>
      <c r="G39" s="18">
        <f t="shared" si="9"/>
        <v>132362.64000000001</v>
      </c>
      <c r="H39" s="19">
        <f t="shared" si="9"/>
        <v>1051830.1400000001</v>
      </c>
    </row>
    <row r="40" spans="1:16" x14ac:dyDescent="0.25">
      <c r="A40" s="11" t="s">
        <v>16</v>
      </c>
      <c r="B40" s="17">
        <f t="shared" si="9"/>
        <v>1123019.5</v>
      </c>
      <c r="C40" s="18">
        <f t="shared" si="9"/>
        <v>1235296.77</v>
      </c>
      <c r="D40" s="18">
        <f t="shared" si="9"/>
        <v>2129843.1</v>
      </c>
      <c r="E40" s="18">
        <f t="shared" si="9"/>
        <v>2847033.35</v>
      </c>
      <c r="F40" s="18">
        <f t="shared" si="9"/>
        <v>1210933.08</v>
      </c>
      <c r="G40" s="18">
        <f t="shared" si="9"/>
        <v>230509.06</v>
      </c>
      <c r="H40" s="19">
        <f t="shared" si="9"/>
        <v>8776634.8599999994</v>
      </c>
    </row>
    <row r="41" spans="1:16" x14ac:dyDescent="0.25">
      <c r="A41" s="11" t="s">
        <v>17</v>
      </c>
      <c r="B41" s="17">
        <f t="shared" si="9"/>
        <v>494476.20999999996</v>
      </c>
      <c r="C41" s="18">
        <f t="shared" si="9"/>
        <v>436892.73</v>
      </c>
      <c r="D41" s="18">
        <f t="shared" si="9"/>
        <v>639430.68999999994</v>
      </c>
      <c r="E41" s="18">
        <f t="shared" si="9"/>
        <v>711377.59</v>
      </c>
      <c r="F41" s="18">
        <f t="shared" si="9"/>
        <v>333008.75</v>
      </c>
      <c r="G41" s="18">
        <f t="shared" si="9"/>
        <v>110040.96000000001</v>
      </c>
      <c r="H41" s="19">
        <f t="shared" si="9"/>
        <v>2725226.93</v>
      </c>
    </row>
    <row r="42" spans="1:16" x14ac:dyDescent="0.25">
      <c r="A42" s="11" t="s">
        <v>18</v>
      </c>
      <c r="B42" s="17">
        <f t="shared" si="9"/>
        <v>93890.760000000009</v>
      </c>
      <c r="C42" s="18">
        <f t="shared" si="9"/>
        <v>98037.84</v>
      </c>
      <c r="D42" s="18">
        <f t="shared" si="9"/>
        <v>167959.56</v>
      </c>
      <c r="E42" s="18">
        <f t="shared" si="9"/>
        <v>260686.01</v>
      </c>
      <c r="F42" s="18">
        <f t="shared" si="9"/>
        <v>194597.08</v>
      </c>
      <c r="G42" s="18">
        <f t="shared" si="9"/>
        <v>116514.86</v>
      </c>
      <c r="H42" s="19">
        <f t="shared" si="9"/>
        <v>931686.1100000001</v>
      </c>
    </row>
    <row r="43" spans="1:16" x14ac:dyDescent="0.25">
      <c r="A43" s="13" t="s">
        <v>19</v>
      </c>
      <c r="B43" s="17">
        <f t="shared" si="9"/>
        <v>152271.15</v>
      </c>
      <c r="C43" s="18">
        <f t="shared" si="9"/>
        <v>130508.65</v>
      </c>
      <c r="D43" s="18">
        <f t="shared" si="9"/>
        <v>191229.21000000002</v>
      </c>
      <c r="E43" s="18">
        <f t="shared" si="9"/>
        <v>232961.66999999998</v>
      </c>
      <c r="F43" s="18">
        <f t="shared" si="9"/>
        <v>179604.83000000002</v>
      </c>
      <c r="G43" s="18">
        <f t="shared" si="9"/>
        <v>375857.48</v>
      </c>
      <c r="H43" s="19">
        <f t="shared" si="9"/>
        <v>1262432.99</v>
      </c>
    </row>
    <row r="44" spans="1:16" x14ac:dyDescent="0.25">
      <c r="A44" s="10" t="s">
        <v>7</v>
      </c>
      <c r="B44" s="20">
        <f t="shared" si="9"/>
        <v>2110971.58</v>
      </c>
      <c r="C44" s="21">
        <f t="shared" si="9"/>
        <v>2267899.02</v>
      </c>
      <c r="D44" s="21">
        <f t="shared" si="9"/>
        <v>3907913.33</v>
      </c>
      <c r="E44" s="21">
        <f t="shared" si="9"/>
        <v>5354259.7799999993</v>
      </c>
      <c r="F44" s="21">
        <f t="shared" si="9"/>
        <v>2646222.0700000003</v>
      </c>
      <c r="G44" s="22">
        <f t="shared" si="9"/>
        <v>1170874.6100000001</v>
      </c>
      <c r="H44" s="25">
        <f t="shared" si="9"/>
        <v>17458140.389999997</v>
      </c>
    </row>
    <row r="45" spans="1:16" x14ac:dyDescent="0.25">
      <c r="A45" s="31" t="s">
        <v>82</v>
      </c>
    </row>
    <row r="46" spans="1:16" x14ac:dyDescent="0.25">
      <c r="A46" s="32" t="s">
        <v>83</v>
      </c>
    </row>
  </sheetData>
  <pageMargins left="0.7" right="0.7" top="0.75" bottom="0.75"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zoomScaleNormal="100" workbookViewId="0"/>
  </sheetViews>
  <sheetFormatPr baseColWidth="10" defaultRowHeight="15" x14ac:dyDescent="0.25"/>
  <cols>
    <col min="1" max="1" width="61.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0" width="11.42578125" style="1"/>
    <col min="11" max="12" width="12.85546875" style="1" bestFit="1" customWidth="1"/>
    <col min="13" max="15" width="14.28515625" style="1" bestFit="1" customWidth="1"/>
    <col min="16" max="16" width="12.85546875" style="1" bestFit="1" customWidth="1"/>
    <col min="17" max="16384" width="11.42578125" style="1"/>
  </cols>
  <sheetData>
    <row r="1" spans="1:16" x14ac:dyDescent="0.25">
      <c r="A1" s="2" t="s">
        <v>53</v>
      </c>
      <c r="J1" s="33"/>
      <c r="K1" s="33"/>
      <c r="L1" s="33"/>
      <c r="M1" s="33"/>
      <c r="N1" s="33"/>
      <c r="O1" s="33"/>
      <c r="P1" s="33"/>
    </row>
    <row r="2" spans="1:16" x14ac:dyDescent="0.25">
      <c r="A2" s="3" t="s">
        <v>1</v>
      </c>
      <c r="J2" s="33"/>
      <c r="K2" s="33"/>
      <c r="L2" s="33"/>
      <c r="M2" s="33"/>
      <c r="N2" s="33"/>
      <c r="O2" s="33"/>
      <c r="P2" s="33"/>
    </row>
    <row r="3" spans="1:16" ht="39.75" customHeight="1" x14ac:dyDescent="0.25">
      <c r="A3" s="4"/>
      <c r="B3" s="6" t="s">
        <v>47</v>
      </c>
      <c r="C3" s="7" t="s">
        <v>48</v>
      </c>
      <c r="D3" s="7" t="s">
        <v>49</v>
      </c>
      <c r="E3" s="7" t="s">
        <v>50</v>
      </c>
      <c r="F3" s="7" t="s">
        <v>51</v>
      </c>
      <c r="G3" s="8" t="s">
        <v>52</v>
      </c>
      <c r="H3" s="44" t="s">
        <v>7</v>
      </c>
      <c r="J3" s="33"/>
      <c r="K3" s="33"/>
      <c r="L3" s="33"/>
      <c r="M3" s="33"/>
      <c r="N3" s="33"/>
      <c r="O3" s="33"/>
      <c r="P3" s="33"/>
    </row>
    <row r="4" spans="1:16" x14ac:dyDescent="0.25">
      <c r="A4" s="12" t="s">
        <v>84</v>
      </c>
      <c r="B4" s="14">
        <v>274905.51</v>
      </c>
      <c r="C4" s="15">
        <v>291633.53999999998</v>
      </c>
      <c r="D4" s="15">
        <v>482408.55</v>
      </c>
      <c r="E4" s="15">
        <v>592754.96</v>
      </c>
      <c r="F4" s="15">
        <v>358664.72</v>
      </c>
      <c r="G4" s="15">
        <v>194116.24</v>
      </c>
      <c r="H4" s="16">
        <f>SUM(B4:G4)</f>
        <v>2194483.52</v>
      </c>
      <c r="J4" s="33"/>
      <c r="K4" s="33"/>
      <c r="L4" s="33"/>
      <c r="M4" s="33"/>
      <c r="N4" s="33"/>
      <c r="O4" s="33"/>
      <c r="P4" s="33"/>
    </row>
    <row r="5" spans="1:16" x14ac:dyDescent="0.25">
      <c r="A5" s="11" t="s">
        <v>85</v>
      </c>
      <c r="B5" s="17">
        <v>11106.07</v>
      </c>
      <c r="C5" s="18">
        <v>9771.4</v>
      </c>
      <c r="D5" s="18">
        <v>10963.38</v>
      </c>
      <c r="E5" s="18">
        <v>7947.27</v>
      </c>
      <c r="F5" s="18">
        <v>2580.02</v>
      </c>
      <c r="G5" s="18">
        <v>560.9</v>
      </c>
      <c r="H5" s="19">
        <f t="shared" ref="H5:H7" si="0">SUM(B5:G5)</f>
        <v>42929.039999999994</v>
      </c>
      <c r="J5" s="33"/>
      <c r="K5" s="33"/>
      <c r="L5" s="33"/>
      <c r="M5" s="33"/>
      <c r="N5" s="33"/>
      <c r="O5" s="33"/>
      <c r="P5" s="33"/>
    </row>
    <row r="6" spans="1:16" x14ac:dyDescent="0.25">
      <c r="A6" s="11" t="s">
        <v>86</v>
      </c>
      <c r="B6" s="17">
        <v>54502.99</v>
      </c>
      <c r="C6" s="18">
        <v>45678.34</v>
      </c>
      <c r="D6" s="18">
        <v>63496.38</v>
      </c>
      <c r="E6" s="18">
        <v>61485.78</v>
      </c>
      <c r="F6" s="18">
        <v>23966.33</v>
      </c>
      <c r="G6" s="18">
        <v>5461.71</v>
      </c>
      <c r="H6" s="19">
        <f t="shared" si="0"/>
        <v>254591.53</v>
      </c>
      <c r="J6" s="33"/>
      <c r="K6" s="33"/>
      <c r="L6" s="33"/>
      <c r="M6" s="33"/>
      <c r="N6" s="33"/>
      <c r="O6" s="33"/>
      <c r="P6" s="33"/>
    </row>
    <row r="7" spans="1:16" x14ac:dyDescent="0.25">
      <c r="A7" s="11" t="s">
        <v>87</v>
      </c>
      <c r="B7" s="17">
        <v>8485.7199999999993</v>
      </c>
      <c r="C7" s="18">
        <v>8127.71</v>
      </c>
      <c r="D7" s="18">
        <v>12215.86</v>
      </c>
      <c r="E7" s="18">
        <v>13343.48</v>
      </c>
      <c r="F7" s="18">
        <v>6825.02</v>
      </c>
      <c r="G7" s="18">
        <v>3312.21</v>
      </c>
      <c r="H7" s="36">
        <f t="shared" si="0"/>
        <v>52310.000000000007</v>
      </c>
      <c r="J7" s="33"/>
      <c r="K7" s="33"/>
      <c r="L7" s="33"/>
      <c r="M7" s="33"/>
      <c r="N7" s="33"/>
      <c r="O7" s="33"/>
      <c r="P7" s="33"/>
    </row>
    <row r="8" spans="1:16" x14ac:dyDescent="0.25">
      <c r="A8" s="43" t="s">
        <v>7</v>
      </c>
      <c r="B8" s="20">
        <f t="shared" ref="B8:H8" si="1">B4+B7+B5+B6</f>
        <v>349000.29</v>
      </c>
      <c r="C8" s="21">
        <f t="shared" si="1"/>
        <v>355210.99</v>
      </c>
      <c r="D8" s="21">
        <f t="shared" si="1"/>
        <v>569084.16999999993</v>
      </c>
      <c r="E8" s="21">
        <f t="shared" si="1"/>
        <v>675531.49</v>
      </c>
      <c r="F8" s="21">
        <f t="shared" si="1"/>
        <v>392036.09</v>
      </c>
      <c r="G8" s="22">
        <f t="shared" si="1"/>
        <v>203451.05999999997</v>
      </c>
      <c r="H8" s="45">
        <f t="shared" si="1"/>
        <v>2544314.09</v>
      </c>
      <c r="J8" s="33"/>
      <c r="K8" s="33"/>
      <c r="L8" s="33"/>
      <c r="M8" s="33"/>
      <c r="N8" s="33"/>
      <c r="O8" s="33"/>
      <c r="P8" s="33"/>
    </row>
    <row r="9" spans="1:16" x14ac:dyDescent="0.25">
      <c r="A9" s="31" t="s">
        <v>79</v>
      </c>
      <c r="B9" s="34"/>
      <c r="C9" s="34"/>
      <c r="D9" s="34"/>
      <c r="E9" s="34"/>
      <c r="F9" s="34"/>
      <c r="G9" s="34"/>
      <c r="H9" s="34"/>
      <c r="J9" s="33"/>
      <c r="K9" s="33"/>
      <c r="L9" s="33"/>
      <c r="M9" s="33"/>
      <c r="N9" s="33"/>
      <c r="O9" s="33"/>
      <c r="P9" s="33"/>
    </row>
    <row r="10" spans="1:16" x14ac:dyDescent="0.25">
      <c r="A10" s="31" t="s">
        <v>82</v>
      </c>
      <c r="B10" s="34"/>
      <c r="C10" s="34"/>
      <c r="D10" s="34"/>
      <c r="E10" s="34"/>
      <c r="F10" s="34"/>
      <c r="G10" s="34"/>
      <c r="H10" s="34"/>
      <c r="J10" s="33"/>
      <c r="K10" s="33"/>
      <c r="L10" s="33"/>
      <c r="M10" s="33"/>
      <c r="N10" s="33"/>
      <c r="O10" s="33"/>
      <c r="P10" s="33"/>
    </row>
    <row r="11" spans="1:16" x14ac:dyDescent="0.25">
      <c r="A11" s="31" t="str">
        <f>IF(1&lt;2,"Lecture : "&amp;ROUND(F4,0)&amp;" enfants de 18 à 24 ans vivent dans un couple immigré composé de deux personnes mariées.","")</f>
        <v>Lecture : 358665 enfants de 18 à 24 ans vivent dans un couple immigré composé de deux personnes mariées.</v>
      </c>
      <c r="B11" s="34"/>
      <c r="C11" s="34"/>
      <c r="D11" s="34"/>
      <c r="E11" s="34"/>
      <c r="F11" s="34"/>
      <c r="G11" s="34"/>
      <c r="H11" s="34"/>
      <c r="J11" s="33"/>
      <c r="K11" s="33"/>
      <c r="L11" s="33"/>
      <c r="M11" s="33"/>
      <c r="N11" s="33"/>
      <c r="O11" s="33"/>
      <c r="P11" s="33"/>
    </row>
    <row r="12" spans="1:16" x14ac:dyDescent="0.25">
      <c r="A12" s="32" t="s">
        <v>83</v>
      </c>
      <c r="B12" s="34"/>
      <c r="C12" s="34"/>
      <c r="D12" s="34"/>
      <c r="E12" s="34"/>
      <c r="F12" s="34"/>
      <c r="G12" s="34"/>
      <c r="H12" s="34"/>
      <c r="J12" s="33"/>
      <c r="K12" s="33"/>
      <c r="L12" s="33"/>
      <c r="M12" s="33"/>
      <c r="N12" s="33"/>
      <c r="O12" s="33"/>
      <c r="P12" s="33"/>
    </row>
    <row r="13" spans="1:16" x14ac:dyDescent="0.25">
      <c r="J13" s="33"/>
      <c r="K13" s="33"/>
      <c r="L13" s="33"/>
      <c r="M13" s="33"/>
      <c r="N13" s="33"/>
      <c r="O13" s="33"/>
      <c r="P13" s="33"/>
    </row>
    <row r="14" spans="1:16" x14ac:dyDescent="0.25">
      <c r="A14" s="3" t="s">
        <v>20</v>
      </c>
      <c r="J14" s="33"/>
      <c r="K14" s="33"/>
      <c r="L14" s="33"/>
      <c r="M14" s="33"/>
      <c r="N14" s="33"/>
      <c r="O14" s="33"/>
      <c r="P14" s="33"/>
    </row>
    <row r="15" spans="1:16" ht="30" customHeight="1" x14ac:dyDescent="0.25">
      <c r="A15" s="4"/>
      <c r="B15" s="6" t="s">
        <v>47</v>
      </c>
      <c r="C15" s="7" t="s">
        <v>48</v>
      </c>
      <c r="D15" s="7" t="s">
        <v>49</v>
      </c>
      <c r="E15" s="7" t="s">
        <v>50</v>
      </c>
      <c r="F15" s="7" t="s">
        <v>51</v>
      </c>
      <c r="G15" s="8" t="s">
        <v>52</v>
      </c>
      <c r="H15" s="9" t="s">
        <v>7</v>
      </c>
    </row>
    <row r="16" spans="1:16" x14ac:dyDescent="0.25">
      <c r="A16" s="12" t="s">
        <v>84</v>
      </c>
      <c r="B16" s="14">
        <v>675523.31</v>
      </c>
      <c r="C16" s="15">
        <v>844748.32</v>
      </c>
      <c r="D16" s="15">
        <v>1655292.02</v>
      </c>
      <c r="E16" s="15">
        <v>2516452</v>
      </c>
      <c r="F16" s="15">
        <v>1251420.24</v>
      </c>
      <c r="G16" s="15">
        <v>575633.14</v>
      </c>
      <c r="H16" s="16">
        <f>SUM(B16:G16)</f>
        <v>7519069.0300000003</v>
      </c>
    </row>
    <row r="17" spans="1:16" x14ac:dyDescent="0.25">
      <c r="A17" s="11" t="s">
        <v>85</v>
      </c>
      <c r="B17" s="17">
        <v>341846.55</v>
      </c>
      <c r="C17" s="18">
        <v>284424.46999999997</v>
      </c>
      <c r="D17" s="18">
        <v>308102.31</v>
      </c>
      <c r="E17" s="18">
        <v>206074.93</v>
      </c>
      <c r="F17" s="18">
        <v>49040.17</v>
      </c>
      <c r="G17" s="18">
        <v>6925.42</v>
      </c>
      <c r="H17" s="19">
        <f t="shared" ref="H17:H19" si="2">SUM(B17:G17)</f>
        <v>1196413.8499999999</v>
      </c>
    </row>
    <row r="18" spans="1:16" x14ac:dyDescent="0.25">
      <c r="A18" s="11" t="s">
        <v>86</v>
      </c>
      <c r="B18" s="17">
        <v>469326.33</v>
      </c>
      <c r="C18" s="18">
        <v>391791.46</v>
      </c>
      <c r="D18" s="18">
        <v>557669.82999999996</v>
      </c>
      <c r="E18" s="18">
        <v>603535.28</v>
      </c>
      <c r="F18" s="18">
        <v>202361.37</v>
      </c>
      <c r="G18" s="18">
        <v>37871.440000000002</v>
      </c>
      <c r="H18" s="19">
        <f t="shared" si="2"/>
        <v>2262555.71</v>
      </c>
    </row>
    <row r="19" spans="1:16" x14ac:dyDescent="0.25">
      <c r="A19" s="11" t="s">
        <v>87</v>
      </c>
      <c r="B19" s="17">
        <v>27961.13</v>
      </c>
      <c r="C19" s="18">
        <v>24560.75</v>
      </c>
      <c r="D19" s="18">
        <v>38314.239999999998</v>
      </c>
      <c r="E19" s="18">
        <v>50464.9</v>
      </c>
      <c r="F19" s="18">
        <v>23285.87</v>
      </c>
      <c r="G19" s="18">
        <v>9041.2800000000007</v>
      </c>
      <c r="H19" s="36">
        <f t="shared" si="2"/>
        <v>173628.16999999998</v>
      </c>
    </row>
    <row r="20" spans="1:16" x14ac:dyDescent="0.25">
      <c r="A20" s="5" t="s">
        <v>7</v>
      </c>
      <c r="B20" s="20">
        <f t="shared" ref="B20:H20" si="3">B16+B19+B17+B18</f>
        <v>1514657.32</v>
      </c>
      <c r="C20" s="21">
        <f t="shared" si="3"/>
        <v>1545525</v>
      </c>
      <c r="D20" s="21">
        <f t="shared" si="3"/>
        <v>2559378.4</v>
      </c>
      <c r="E20" s="21">
        <f t="shared" si="3"/>
        <v>3376527.1100000003</v>
      </c>
      <c r="F20" s="21">
        <f t="shared" si="3"/>
        <v>1526107.65</v>
      </c>
      <c r="G20" s="22">
        <f t="shared" si="3"/>
        <v>629471.28</v>
      </c>
      <c r="H20" s="45">
        <f t="shared" si="3"/>
        <v>11151666.760000002</v>
      </c>
    </row>
    <row r="21" spans="1:16" x14ac:dyDescent="0.25">
      <c r="A21" s="31" t="s">
        <v>81</v>
      </c>
      <c r="B21" s="34"/>
      <c r="C21" s="34"/>
      <c r="D21" s="34"/>
      <c r="E21" s="34"/>
      <c r="F21" s="34"/>
      <c r="G21" s="34"/>
      <c r="H21" s="34"/>
      <c r="J21" s="33"/>
      <c r="K21" s="33"/>
      <c r="L21" s="33"/>
      <c r="M21" s="33"/>
      <c r="N21" s="33"/>
      <c r="O21" s="33"/>
      <c r="P21" s="33"/>
    </row>
    <row r="22" spans="1:16" x14ac:dyDescent="0.25">
      <c r="A22" s="31" t="s">
        <v>82</v>
      </c>
      <c r="B22" s="34"/>
      <c r="C22" s="34"/>
      <c r="D22" s="34"/>
      <c r="E22" s="34"/>
      <c r="F22" s="34"/>
      <c r="G22" s="34"/>
      <c r="H22" s="34"/>
      <c r="J22" s="33"/>
      <c r="K22" s="33"/>
      <c r="L22" s="33"/>
      <c r="M22" s="33"/>
      <c r="N22" s="33"/>
      <c r="O22" s="33"/>
      <c r="P22" s="33"/>
    </row>
    <row r="23" spans="1:16" x14ac:dyDescent="0.25">
      <c r="A23" s="31" t="str">
        <f>IF(1&lt;2,"Lecture : "&amp;ROUND(F16,0)&amp;" enfants de 18 à 24 ans vivent dans un couple non immigré composé de deux personnes mariées.","")</f>
        <v>Lecture : 1251420 enfants de 18 à 24 ans vivent dans un couple non immigré composé de deux personnes mariées.</v>
      </c>
      <c r="B23" s="34"/>
      <c r="C23" s="34"/>
      <c r="D23" s="34"/>
      <c r="E23" s="34"/>
      <c r="F23" s="34"/>
      <c r="G23" s="34"/>
      <c r="H23" s="34"/>
      <c r="J23" s="33"/>
      <c r="K23" s="33"/>
      <c r="L23" s="33"/>
      <c r="M23" s="33"/>
      <c r="N23" s="33"/>
      <c r="O23" s="33"/>
      <c r="P23" s="33"/>
    </row>
    <row r="24" spans="1:16" x14ac:dyDescent="0.25">
      <c r="A24" s="32" t="s">
        <v>83</v>
      </c>
      <c r="J24" s="33"/>
      <c r="K24" s="33"/>
      <c r="L24" s="33"/>
      <c r="M24" s="33"/>
      <c r="N24" s="33"/>
      <c r="O24" s="33"/>
      <c r="P24" s="33"/>
    </row>
    <row r="25" spans="1:16" x14ac:dyDescent="0.25">
      <c r="A25" s="32"/>
      <c r="J25" s="33"/>
      <c r="K25" s="33"/>
      <c r="L25" s="33"/>
      <c r="M25" s="33"/>
      <c r="N25" s="33"/>
      <c r="O25" s="33"/>
      <c r="P25" s="33"/>
    </row>
    <row r="26" spans="1:16" x14ac:dyDescent="0.25">
      <c r="A26" s="3" t="s">
        <v>21</v>
      </c>
      <c r="J26" s="33"/>
      <c r="K26" s="33"/>
      <c r="L26" s="33"/>
      <c r="M26" s="33"/>
      <c r="N26" s="33"/>
      <c r="O26" s="33"/>
      <c r="P26" s="33"/>
    </row>
    <row r="27" spans="1:16" ht="29.25" customHeight="1" x14ac:dyDescent="0.25">
      <c r="A27" s="4"/>
      <c r="B27" s="6" t="s">
        <v>47</v>
      </c>
      <c r="C27" s="7" t="s">
        <v>48</v>
      </c>
      <c r="D27" s="7" t="s">
        <v>49</v>
      </c>
      <c r="E27" s="7" t="s">
        <v>50</v>
      </c>
      <c r="F27" s="7" t="s">
        <v>51</v>
      </c>
      <c r="G27" s="8" t="s">
        <v>52</v>
      </c>
      <c r="H27" s="9" t="s">
        <v>7</v>
      </c>
      <c r="J27" s="33"/>
      <c r="K27" s="33"/>
      <c r="L27" s="33"/>
      <c r="M27" s="33"/>
      <c r="N27" s="33"/>
      <c r="O27" s="33"/>
      <c r="P27" s="33"/>
    </row>
    <row r="28" spans="1:16" x14ac:dyDescent="0.25">
      <c r="A28" s="12" t="s">
        <v>84</v>
      </c>
      <c r="B28" s="14">
        <f>B16+B4</f>
        <v>950428.82000000007</v>
      </c>
      <c r="C28" s="15">
        <f t="shared" ref="C28:G28" si="4">C16+C4</f>
        <v>1136381.8599999999</v>
      </c>
      <c r="D28" s="15">
        <f t="shared" si="4"/>
        <v>2137700.5699999998</v>
      </c>
      <c r="E28" s="15">
        <f t="shared" si="4"/>
        <v>3109206.96</v>
      </c>
      <c r="F28" s="15">
        <f t="shared" si="4"/>
        <v>1610084.96</v>
      </c>
      <c r="G28" s="15">
        <f t="shared" si="4"/>
        <v>769749.38</v>
      </c>
      <c r="H28" s="16">
        <f>H16+H4</f>
        <v>9713552.5500000007</v>
      </c>
      <c r="J28" s="33"/>
      <c r="K28" s="33"/>
      <c r="L28" s="33"/>
      <c r="M28" s="33"/>
      <c r="N28" s="33"/>
      <c r="O28" s="33"/>
      <c r="P28" s="33"/>
    </row>
    <row r="29" spans="1:16" x14ac:dyDescent="0.25">
      <c r="A29" s="11" t="s">
        <v>85</v>
      </c>
      <c r="B29" s="17">
        <f t="shared" ref="B29:H31" si="5">B17+B5</f>
        <v>352952.62</v>
      </c>
      <c r="C29" s="18">
        <f t="shared" si="5"/>
        <v>294195.87</v>
      </c>
      <c r="D29" s="18">
        <f t="shared" si="5"/>
        <v>319065.69</v>
      </c>
      <c r="E29" s="18">
        <f t="shared" si="5"/>
        <v>214022.19999999998</v>
      </c>
      <c r="F29" s="18">
        <f t="shared" si="5"/>
        <v>51620.189999999995</v>
      </c>
      <c r="G29" s="18">
        <f t="shared" si="5"/>
        <v>7486.32</v>
      </c>
      <c r="H29" s="19">
        <f t="shared" si="5"/>
        <v>1239342.8899999999</v>
      </c>
      <c r="J29" s="33"/>
      <c r="K29" s="33"/>
      <c r="L29" s="33"/>
      <c r="M29" s="33"/>
      <c r="N29" s="33"/>
      <c r="O29" s="33"/>
      <c r="P29" s="33"/>
    </row>
    <row r="30" spans="1:16" x14ac:dyDescent="0.25">
      <c r="A30" s="11" t="s">
        <v>86</v>
      </c>
      <c r="B30" s="17">
        <f t="shared" si="5"/>
        <v>523829.32</v>
      </c>
      <c r="C30" s="18">
        <f t="shared" si="5"/>
        <v>437469.80000000005</v>
      </c>
      <c r="D30" s="18">
        <f t="shared" si="5"/>
        <v>621166.21</v>
      </c>
      <c r="E30" s="18">
        <f t="shared" si="5"/>
        <v>665021.06000000006</v>
      </c>
      <c r="F30" s="18">
        <f t="shared" si="5"/>
        <v>226327.7</v>
      </c>
      <c r="G30" s="18">
        <f t="shared" si="5"/>
        <v>43333.15</v>
      </c>
      <c r="H30" s="19">
        <f t="shared" si="5"/>
        <v>2517147.2399999998</v>
      </c>
      <c r="J30" s="33"/>
      <c r="K30" s="33"/>
      <c r="L30" s="33"/>
      <c r="M30" s="33"/>
      <c r="N30" s="33"/>
      <c r="O30" s="33"/>
      <c r="P30" s="33"/>
    </row>
    <row r="31" spans="1:16" x14ac:dyDescent="0.25">
      <c r="A31" s="11" t="s">
        <v>87</v>
      </c>
      <c r="B31" s="17">
        <f t="shared" si="5"/>
        <v>36446.85</v>
      </c>
      <c r="C31" s="18">
        <f t="shared" si="5"/>
        <v>32688.46</v>
      </c>
      <c r="D31" s="18">
        <f t="shared" si="5"/>
        <v>50530.1</v>
      </c>
      <c r="E31" s="18">
        <f t="shared" si="5"/>
        <v>63808.380000000005</v>
      </c>
      <c r="F31" s="18">
        <f t="shared" si="5"/>
        <v>30110.89</v>
      </c>
      <c r="G31" s="18">
        <f t="shared" si="5"/>
        <v>12353.490000000002</v>
      </c>
      <c r="H31" s="36">
        <f t="shared" si="5"/>
        <v>225938.16999999998</v>
      </c>
      <c r="J31" s="33"/>
      <c r="K31" s="33"/>
      <c r="L31" s="33"/>
      <c r="M31" s="33"/>
      <c r="N31" s="33"/>
      <c r="O31" s="33"/>
      <c r="P31" s="33"/>
    </row>
    <row r="32" spans="1:16" x14ac:dyDescent="0.25">
      <c r="A32" s="5" t="s">
        <v>7</v>
      </c>
      <c r="B32" s="20">
        <f t="shared" ref="B32:H32" si="6">B28+B31+B29+B30</f>
        <v>1863657.61</v>
      </c>
      <c r="C32" s="21">
        <f t="shared" si="6"/>
        <v>1900735.99</v>
      </c>
      <c r="D32" s="21">
        <f t="shared" si="6"/>
        <v>3128462.57</v>
      </c>
      <c r="E32" s="21">
        <f t="shared" si="6"/>
        <v>4052058.6</v>
      </c>
      <c r="F32" s="21">
        <f t="shared" si="6"/>
        <v>1918143.7399999998</v>
      </c>
      <c r="G32" s="22">
        <f t="shared" si="6"/>
        <v>832922.34</v>
      </c>
      <c r="H32" s="45">
        <f t="shared" si="6"/>
        <v>13695980.850000001</v>
      </c>
      <c r="J32" s="33"/>
      <c r="K32" s="33"/>
      <c r="L32" s="33"/>
      <c r="M32" s="33"/>
      <c r="N32" s="33"/>
      <c r="O32" s="33"/>
      <c r="P32" s="33"/>
    </row>
    <row r="33" spans="1:16" x14ac:dyDescent="0.25">
      <c r="A33" s="31" t="s">
        <v>82</v>
      </c>
      <c r="J33" s="33"/>
      <c r="K33" s="33"/>
      <c r="L33" s="33"/>
      <c r="M33" s="33"/>
      <c r="N33" s="33"/>
      <c r="O33" s="33"/>
      <c r="P33" s="33"/>
    </row>
    <row r="34" spans="1:16" x14ac:dyDescent="0.25">
      <c r="A34" s="32" t="s">
        <v>83</v>
      </c>
      <c r="J34" s="33"/>
      <c r="K34" s="33"/>
      <c r="L34" s="33"/>
      <c r="M34" s="33"/>
      <c r="N34" s="33"/>
      <c r="O34" s="33"/>
      <c r="P34" s="33"/>
    </row>
  </sheetData>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Sommaire</vt:lpstr>
      <vt:lpstr>Fam0</vt:lpstr>
      <vt:lpstr>Fam1</vt:lpstr>
      <vt:lpstr>Fam2</vt:lpstr>
      <vt:lpstr>Fam3</vt:lpstr>
      <vt:lpstr>Fam4</vt:lpstr>
      <vt:lpstr>Fam5</vt:lpstr>
      <vt:lpstr>Fam6</vt:lpstr>
      <vt:lpstr>Fam7</vt:lpstr>
      <vt:lpstr>Fam8</vt:lpstr>
      <vt:lpstr>Fam9</vt:lpstr>
      <vt:lpstr>Fam0!Zone_d_impression</vt:lpstr>
      <vt:lpstr>'Fam1'!Zone_d_impression</vt:lpstr>
      <vt:lpstr>'Fam2'!Zone_d_impression</vt:lpstr>
      <vt:lpstr>'Fam3'!Zone_d_impression</vt:lpstr>
      <vt:lpstr>'Fam4'!Zone_d_impression</vt:lpstr>
      <vt:lpstr>'Fam5'!Zone_d_impression</vt:lpstr>
      <vt:lpstr>'Fam6'!Zone_d_impression</vt:lpstr>
      <vt:lpstr>'Fam7'!Zone_d_impression</vt:lpstr>
      <vt:lpstr>'Fam8'!Zone_d_impression</vt:lpstr>
      <vt:lpstr>'Fam9'!Zone_d_impression</vt:lpstr>
    </vt:vector>
  </TitlesOfParts>
  <Company>DGEF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cp:lastPrinted>2016-11-23T08:53:53Z</cp:lastPrinted>
  <dcterms:created xsi:type="dcterms:W3CDTF">2016-11-15T10:43:28Z</dcterms:created>
  <dcterms:modified xsi:type="dcterms:W3CDTF">2021-03-02T15:14:01Z</dcterms:modified>
</cp:coreProperties>
</file>