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7\Chiffres Clefs\Métropole\"/>
    </mc:Choice>
  </mc:AlternateContent>
  <bookViews>
    <workbookView xWindow="0" yWindow="0" windowWidth="21600" windowHeight="9735"/>
  </bookViews>
  <sheets>
    <sheet name="Sommaire" sheetId="15" r:id="rId1"/>
    <sheet name="Men0" sheetId="14" r:id="rId2"/>
    <sheet name="Men1" sheetId="1" r:id="rId3"/>
    <sheet name="Men2" sheetId="9" r:id="rId4"/>
    <sheet name="Men3" sheetId="2" r:id="rId5"/>
    <sheet name="Men3_H" sheetId="3" r:id="rId6"/>
    <sheet name="Men3_F" sheetId="4" r:id="rId7"/>
    <sheet name="Men4" sheetId="5" r:id="rId8"/>
    <sheet name="Men4_H" sheetId="6" r:id="rId9"/>
    <sheet name="Men4_F" sheetId="7" r:id="rId10"/>
    <sheet name="Men5" sheetId="8" r:id="rId11"/>
    <sheet name="Men6" sheetId="10" r:id="rId12"/>
    <sheet name="Men7" sheetId="11" r:id="rId13"/>
    <sheet name="Men7_H" sheetId="12" r:id="rId14"/>
    <sheet name="Men7_F" sheetId="13" r:id="rId15"/>
  </sheets>
  <definedNames>
    <definedName name="_xlnm.Print_Area" localSheetId="1">Men0!$A$1:$K$13</definedName>
    <definedName name="_xlnm.Print_Area" localSheetId="2">'Men1'!$A$1:$H$44</definedName>
    <definedName name="_xlnm.Print_Area" localSheetId="3">'Men2'!$A$1:$H$46</definedName>
    <definedName name="_xlnm.Print_Area" localSheetId="4">'Men3'!$A$1:$H$41</definedName>
    <definedName name="_xlnm.Print_Area" localSheetId="6">Men3_F!$A$1:$H$41</definedName>
    <definedName name="_xlnm.Print_Area" localSheetId="5">Men3_H!$A$1:$H$41</definedName>
    <definedName name="_xlnm.Print_Area" localSheetId="7">'Men4'!$A$1:$H$41</definedName>
    <definedName name="_xlnm.Print_Area" localSheetId="9">Men4_F!$A$1:$H$41</definedName>
    <definedName name="_xlnm.Print_Area" localSheetId="8">Men4_H!$A$1:$H$41</definedName>
    <definedName name="_xlnm.Print_Area" localSheetId="10">'Men5'!$A$1:$I$32</definedName>
    <definedName name="_xlnm.Print_Area" localSheetId="11">'Men6'!$A$1:$I$34</definedName>
    <definedName name="_xlnm.Print_Area" localSheetId="12">'Men7'!$A$1:$I$46</definedName>
    <definedName name="_xlnm.Print_Area" localSheetId="14">Men7_F!$A$1:$I$46</definedName>
    <definedName name="_xlnm.Print_Area" localSheetId="13">Men7_H!$A$1:$I$46</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3" l="1"/>
  <c r="A31" i="13"/>
  <c r="A8" i="14" l="1"/>
  <c r="C18" i="2" l="1"/>
  <c r="D18" i="2"/>
  <c r="E18" i="2"/>
  <c r="F18" i="2"/>
  <c r="G18" i="2"/>
  <c r="C19" i="2"/>
  <c r="D19" i="2"/>
  <c r="E19" i="2"/>
  <c r="F19" i="2"/>
  <c r="G19" i="2"/>
  <c r="C20" i="2"/>
  <c r="D20" i="2"/>
  <c r="E20" i="2"/>
  <c r="F20" i="2"/>
  <c r="G20" i="2"/>
  <c r="C21" i="2"/>
  <c r="D21" i="2"/>
  <c r="E21" i="2"/>
  <c r="F21" i="2"/>
  <c r="G21" i="2"/>
  <c r="C22" i="2"/>
  <c r="D22" i="2"/>
  <c r="E22" i="2"/>
  <c r="F22" i="2"/>
  <c r="G22" i="2"/>
  <c r="C23" i="2"/>
  <c r="D23" i="2"/>
  <c r="E23" i="2"/>
  <c r="F23" i="2"/>
  <c r="G23" i="2"/>
  <c r="C24" i="2"/>
  <c r="D24" i="2"/>
  <c r="E24" i="2"/>
  <c r="F24" i="2"/>
  <c r="G24" i="2"/>
  <c r="B19" i="2"/>
  <c r="B20" i="2"/>
  <c r="B21" i="2"/>
  <c r="B22" i="2"/>
  <c r="B23" i="2"/>
  <c r="B24" i="2"/>
  <c r="B18" i="2"/>
  <c r="F35" i="4"/>
  <c r="G38" i="4"/>
  <c r="F38" i="4"/>
  <c r="E38" i="4"/>
  <c r="D38" i="4"/>
  <c r="C38" i="4"/>
  <c r="B38" i="4"/>
  <c r="G37" i="4"/>
  <c r="F37" i="4"/>
  <c r="E37" i="4"/>
  <c r="D37" i="4"/>
  <c r="C37" i="4"/>
  <c r="B37" i="4"/>
  <c r="G36" i="4"/>
  <c r="F36" i="4"/>
  <c r="E36" i="4"/>
  <c r="D36" i="4"/>
  <c r="C36" i="4"/>
  <c r="B36" i="4"/>
  <c r="G35" i="4"/>
  <c r="E35" i="4"/>
  <c r="D35" i="4"/>
  <c r="C35" i="4"/>
  <c r="B35" i="4"/>
  <c r="G34" i="4"/>
  <c r="F34" i="4"/>
  <c r="E34" i="4"/>
  <c r="D34" i="4"/>
  <c r="C34" i="4"/>
  <c r="B34" i="4"/>
  <c r="G33" i="4"/>
  <c r="F33" i="4"/>
  <c r="E33" i="4"/>
  <c r="D33" i="4"/>
  <c r="C33" i="4"/>
  <c r="B33" i="4"/>
  <c r="G32" i="4"/>
  <c r="F32" i="4"/>
  <c r="E32" i="4"/>
  <c r="D32" i="4"/>
  <c r="C32" i="4"/>
  <c r="B32" i="4"/>
  <c r="G25" i="4"/>
  <c r="F25" i="4"/>
  <c r="E25" i="4"/>
  <c r="D25" i="4"/>
  <c r="C25" i="4"/>
  <c r="B25" i="4"/>
  <c r="H24" i="4"/>
  <c r="H23" i="4"/>
  <c r="H22" i="4"/>
  <c r="H21" i="4"/>
  <c r="H20" i="4"/>
  <c r="H19" i="4"/>
  <c r="H18" i="4"/>
  <c r="A23" i="10" l="1"/>
  <c r="H27" i="9" l="1"/>
  <c r="H26" i="9"/>
  <c r="H25" i="9"/>
  <c r="H24" i="9"/>
  <c r="H23" i="9"/>
  <c r="H22" i="9"/>
  <c r="H21" i="9"/>
  <c r="H20" i="9"/>
  <c r="G28" i="9"/>
  <c r="F28" i="9"/>
  <c r="E28" i="9"/>
  <c r="D28" i="9"/>
  <c r="C28" i="9"/>
  <c r="B28" i="9"/>
  <c r="H28" i="9" l="1"/>
  <c r="A31" i="12"/>
  <c r="A15" i="12"/>
  <c r="A11" i="10"/>
  <c r="A31" i="9"/>
  <c r="A15" i="9"/>
  <c r="H28" i="13" l="1"/>
  <c r="G28" i="13"/>
  <c r="F28" i="13"/>
  <c r="E28" i="13"/>
  <c r="D28" i="13"/>
  <c r="C28" i="13"/>
  <c r="B28" i="13"/>
  <c r="I27" i="13"/>
  <c r="I26" i="13"/>
  <c r="I25" i="13"/>
  <c r="I24" i="13"/>
  <c r="I23" i="13"/>
  <c r="I22" i="13"/>
  <c r="I21" i="13"/>
  <c r="I20" i="13"/>
  <c r="H12" i="13"/>
  <c r="G12" i="13"/>
  <c r="F12" i="13"/>
  <c r="E12" i="13"/>
  <c r="D12" i="13"/>
  <c r="C12" i="13"/>
  <c r="B12" i="13"/>
  <c r="I11" i="13"/>
  <c r="I10" i="13"/>
  <c r="I9" i="13"/>
  <c r="I8" i="13"/>
  <c r="I7" i="13"/>
  <c r="I6" i="13"/>
  <c r="I5" i="13"/>
  <c r="I4" i="13"/>
  <c r="H28" i="12"/>
  <c r="G28" i="12"/>
  <c r="F28" i="12"/>
  <c r="E28" i="12"/>
  <c r="D28" i="12"/>
  <c r="C28" i="12"/>
  <c r="B28" i="12"/>
  <c r="I27" i="12"/>
  <c r="I26" i="12"/>
  <c r="I25" i="12"/>
  <c r="I24" i="12"/>
  <c r="I23" i="12"/>
  <c r="I22" i="12"/>
  <c r="I21" i="12"/>
  <c r="I20" i="12"/>
  <c r="C12" i="12"/>
  <c r="D12" i="12"/>
  <c r="E12" i="12"/>
  <c r="F12" i="12"/>
  <c r="G12" i="12"/>
  <c r="H12" i="12"/>
  <c r="B12" i="12"/>
  <c r="I5" i="12"/>
  <c r="I6" i="12"/>
  <c r="I7" i="12"/>
  <c r="I8" i="12"/>
  <c r="I9" i="12"/>
  <c r="I9" i="11" s="1"/>
  <c r="I10" i="12"/>
  <c r="I11" i="12"/>
  <c r="I4" i="12"/>
  <c r="B4" i="11"/>
  <c r="C4" i="11"/>
  <c r="D4" i="11"/>
  <c r="E4" i="11"/>
  <c r="F4" i="11"/>
  <c r="G4" i="11"/>
  <c r="H4" i="11"/>
  <c r="B5" i="11"/>
  <c r="C5" i="11"/>
  <c r="D5" i="11"/>
  <c r="E5" i="11"/>
  <c r="A15" i="11" s="1"/>
  <c r="F5" i="11"/>
  <c r="G5" i="11"/>
  <c r="H5" i="11"/>
  <c r="B6" i="11"/>
  <c r="C6" i="11"/>
  <c r="D6" i="11"/>
  <c r="E6" i="11"/>
  <c r="F6" i="11"/>
  <c r="G6" i="11"/>
  <c r="H6" i="11"/>
  <c r="B7" i="11"/>
  <c r="C7" i="11"/>
  <c r="D7" i="11"/>
  <c r="E7" i="11"/>
  <c r="F7" i="11"/>
  <c r="G7" i="11"/>
  <c r="H7" i="11"/>
  <c r="B8" i="11"/>
  <c r="C8" i="11"/>
  <c r="D8" i="11"/>
  <c r="E8" i="11"/>
  <c r="F8" i="11"/>
  <c r="G8" i="11"/>
  <c r="H8" i="11"/>
  <c r="B9" i="11"/>
  <c r="C9" i="11"/>
  <c r="D9" i="11"/>
  <c r="E9" i="11"/>
  <c r="F9" i="11"/>
  <c r="G9" i="11"/>
  <c r="H9" i="11"/>
  <c r="B10" i="11"/>
  <c r="C10" i="11"/>
  <c r="D10" i="11"/>
  <c r="E10" i="11"/>
  <c r="F10" i="11"/>
  <c r="G10" i="11"/>
  <c r="H10" i="11"/>
  <c r="B11" i="11"/>
  <c r="C11" i="11"/>
  <c r="D11" i="11"/>
  <c r="E11" i="11"/>
  <c r="F11" i="11"/>
  <c r="G11" i="11"/>
  <c r="H11" i="11"/>
  <c r="B20" i="11"/>
  <c r="C20" i="11"/>
  <c r="D20" i="11"/>
  <c r="E20" i="11"/>
  <c r="F20" i="11"/>
  <c r="G20" i="11"/>
  <c r="H20" i="11"/>
  <c r="B21" i="11"/>
  <c r="C21" i="11"/>
  <c r="D21" i="11"/>
  <c r="E21" i="11"/>
  <c r="A31" i="11" s="1"/>
  <c r="F21" i="11"/>
  <c r="G21" i="11"/>
  <c r="H21" i="11"/>
  <c r="B22" i="11"/>
  <c r="C22" i="11"/>
  <c r="D22" i="11"/>
  <c r="E22" i="11"/>
  <c r="F22" i="11"/>
  <c r="G22" i="11"/>
  <c r="H22" i="11"/>
  <c r="B23" i="11"/>
  <c r="C23" i="11"/>
  <c r="D23" i="11"/>
  <c r="E23" i="11"/>
  <c r="F23" i="11"/>
  <c r="G23" i="11"/>
  <c r="H23" i="11"/>
  <c r="B24" i="11"/>
  <c r="C24" i="11"/>
  <c r="D24" i="11"/>
  <c r="E24" i="11"/>
  <c r="F24" i="11"/>
  <c r="G24" i="11"/>
  <c r="H24" i="11"/>
  <c r="B25" i="11"/>
  <c r="C25" i="11"/>
  <c r="D25" i="11"/>
  <c r="E25" i="11"/>
  <c r="F25" i="11"/>
  <c r="G25" i="11"/>
  <c r="H25" i="11"/>
  <c r="B26" i="11"/>
  <c r="C26" i="11"/>
  <c r="D26" i="11"/>
  <c r="E26" i="11"/>
  <c r="F26" i="11"/>
  <c r="G26" i="11"/>
  <c r="H26" i="11"/>
  <c r="B27" i="11"/>
  <c r="C27" i="11"/>
  <c r="D27" i="11"/>
  <c r="E27" i="11"/>
  <c r="F27" i="11"/>
  <c r="G27" i="11"/>
  <c r="H27" i="11"/>
  <c r="H20" i="10"/>
  <c r="G20" i="10"/>
  <c r="F20" i="10"/>
  <c r="E20" i="10"/>
  <c r="D20" i="10"/>
  <c r="C20" i="10"/>
  <c r="B20" i="10"/>
  <c r="I19" i="10"/>
  <c r="I18" i="10"/>
  <c r="I17" i="10"/>
  <c r="I16" i="10"/>
  <c r="C8" i="10"/>
  <c r="D8" i="10"/>
  <c r="E8" i="10"/>
  <c r="F8" i="10"/>
  <c r="G8" i="10"/>
  <c r="H8" i="10"/>
  <c r="B8" i="10"/>
  <c r="I5" i="10"/>
  <c r="I6" i="10"/>
  <c r="I7" i="10"/>
  <c r="I4" i="10"/>
  <c r="H19" i="8"/>
  <c r="G19" i="8"/>
  <c r="F19" i="8"/>
  <c r="E19" i="8"/>
  <c r="D19" i="8"/>
  <c r="C19" i="8"/>
  <c r="B19" i="8"/>
  <c r="I18" i="8"/>
  <c r="I17" i="8"/>
  <c r="I16" i="8"/>
  <c r="I15" i="8"/>
  <c r="C8" i="8"/>
  <c r="D8" i="8"/>
  <c r="E8" i="8"/>
  <c r="F8" i="8"/>
  <c r="G8" i="8"/>
  <c r="H8" i="8"/>
  <c r="B8" i="8"/>
  <c r="I5" i="8"/>
  <c r="I6" i="8"/>
  <c r="I7" i="8"/>
  <c r="I4" i="8"/>
  <c r="G25" i="7"/>
  <c r="F25" i="7"/>
  <c r="E25" i="7"/>
  <c r="D25" i="7"/>
  <c r="C25" i="7"/>
  <c r="B25" i="7"/>
  <c r="H24" i="7"/>
  <c r="H23" i="7"/>
  <c r="H22" i="7"/>
  <c r="H21" i="7"/>
  <c r="H20" i="7"/>
  <c r="H19" i="7"/>
  <c r="H18" i="7"/>
  <c r="G11" i="7"/>
  <c r="F11" i="7"/>
  <c r="E11" i="7"/>
  <c r="D11" i="7"/>
  <c r="C11" i="7"/>
  <c r="B11" i="7"/>
  <c r="H10" i="7"/>
  <c r="H9" i="7"/>
  <c r="H8" i="7"/>
  <c r="H7" i="7"/>
  <c r="H6" i="7"/>
  <c r="H5" i="7"/>
  <c r="H4" i="7"/>
  <c r="H24" i="6"/>
  <c r="H23" i="6"/>
  <c r="H22" i="6"/>
  <c r="H21" i="6"/>
  <c r="H20" i="6"/>
  <c r="H19" i="6"/>
  <c r="H18" i="6"/>
  <c r="G25" i="6"/>
  <c r="F25" i="6"/>
  <c r="E25" i="6"/>
  <c r="D25" i="6"/>
  <c r="C25" i="6"/>
  <c r="B25" i="6"/>
  <c r="C11" i="6"/>
  <c r="D11" i="6"/>
  <c r="E11" i="6"/>
  <c r="F11" i="6"/>
  <c r="G11" i="6"/>
  <c r="B11" i="6"/>
  <c r="H5" i="6"/>
  <c r="H6" i="6"/>
  <c r="H7" i="6"/>
  <c r="H8" i="6"/>
  <c r="H9" i="6"/>
  <c r="H10" i="6"/>
  <c r="H4" i="6"/>
  <c r="C11" i="4"/>
  <c r="D11" i="4"/>
  <c r="E11" i="4"/>
  <c r="F11" i="4"/>
  <c r="G11" i="4"/>
  <c r="B11" i="4"/>
  <c r="H5" i="4"/>
  <c r="H6" i="4"/>
  <c r="H7" i="4"/>
  <c r="H8" i="4"/>
  <c r="H9" i="4"/>
  <c r="H10" i="4"/>
  <c r="H4" i="4"/>
  <c r="G25" i="3"/>
  <c r="F25" i="3"/>
  <c r="E25" i="3"/>
  <c r="D25" i="3"/>
  <c r="C25" i="3"/>
  <c r="B25" i="3"/>
  <c r="H24" i="3"/>
  <c r="H23" i="3"/>
  <c r="H22" i="3"/>
  <c r="H21" i="3"/>
  <c r="H20" i="3"/>
  <c r="H19" i="3"/>
  <c r="H18" i="3"/>
  <c r="C11" i="3"/>
  <c r="D11" i="3"/>
  <c r="E11" i="3"/>
  <c r="F11" i="3"/>
  <c r="G11" i="3"/>
  <c r="B11" i="3"/>
  <c r="H5" i="3"/>
  <c r="H6" i="3"/>
  <c r="H7" i="3"/>
  <c r="H8" i="3"/>
  <c r="H9" i="3"/>
  <c r="H10" i="3"/>
  <c r="H4" i="3"/>
  <c r="C12" i="9"/>
  <c r="D12" i="9"/>
  <c r="E12" i="9"/>
  <c r="F12" i="9"/>
  <c r="G12" i="9"/>
  <c r="B12" i="9"/>
  <c r="H5" i="9"/>
  <c r="H6" i="9"/>
  <c r="H7" i="9"/>
  <c r="H8" i="9"/>
  <c r="H9" i="9"/>
  <c r="H10" i="9"/>
  <c r="H11" i="9"/>
  <c r="H4" i="9"/>
  <c r="G27" i="1"/>
  <c r="F27" i="1"/>
  <c r="E27" i="1"/>
  <c r="D27" i="1"/>
  <c r="C27" i="1"/>
  <c r="B27" i="1"/>
  <c r="H26" i="1"/>
  <c r="H25" i="1"/>
  <c r="H24" i="1"/>
  <c r="H23" i="1"/>
  <c r="H22" i="1"/>
  <c r="H21" i="1"/>
  <c r="H20" i="1"/>
  <c r="H19" i="1"/>
  <c r="C12" i="1"/>
  <c r="D12" i="1"/>
  <c r="E12" i="1"/>
  <c r="F12" i="1"/>
  <c r="G12" i="1"/>
  <c r="B12" i="1"/>
  <c r="H5" i="1"/>
  <c r="H6" i="1"/>
  <c r="H7" i="1"/>
  <c r="H8" i="1"/>
  <c r="H9" i="1"/>
  <c r="H10" i="1"/>
  <c r="H11" i="1"/>
  <c r="H4" i="1"/>
  <c r="I24" i="11" l="1"/>
  <c r="F28" i="11"/>
  <c r="G28" i="11"/>
  <c r="I27" i="11"/>
  <c r="I7" i="11"/>
  <c r="D12" i="11"/>
  <c r="I26" i="11"/>
  <c r="H28" i="11"/>
  <c r="I6" i="11"/>
  <c r="C12" i="11"/>
  <c r="G12" i="11"/>
  <c r="I12" i="13"/>
  <c r="H12" i="11"/>
  <c r="I10" i="11"/>
  <c r="I25" i="11"/>
  <c r="I23" i="11"/>
  <c r="E28" i="11"/>
  <c r="I8" i="8"/>
  <c r="H25" i="7"/>
  <c r="H11" i="7"/>
  <c r="H27" i="1"/>
  <c r="I8" i="11"/>
  <c r="I28" i="13"/>
  <c r="I5" i="11"/>
  <c r="I4" i="11"/>
  <c r="I28" i="12"/>
  <c r="I8" i="10"/>
  <c r="I20" i="10"/>
  <c r="I19" i="8"/>
  <c r="H25" i="6"/>
  <c r="H11" i="6"/>
  <c r="H25" i="4"/>
  <c r="H25" i="3"/>
  <c r="H11" i="4"/>
  <c r="H11" i="3"/>
  <c r="H12" i="1"/>
  <c r="B28" i="11"/>
  <c r="I21" i="11"/>
  <c r="C28" i="11"/>
  <c r="I22" i="11"/>
  <c r="D28" i="11"/>
  <c r="B12" i="11"/>
  <c r="I11" i="11"/>
  <c r="F12" i="11"/>
  <c r="E12" i="11"/>
  <c r="I20" i="11"/>
  <c r="I12" i="12"/>
  <c r="H12" i="9"/>
  <c r="I12" i="11" l="1"/>
  <c r="I28" i="11"/>
  <c r="I44" i="13"/>
  <c r="H44" i="13"/>
  <c r="G44" i="13"/>
  <c r="F44" i="13"/>
  <c r="E44" i="13"/>
  <c r="D44" i="13"/>
  <c r="C44" i="13"/>
  <c r="B44" i="13"/>
  <c r="I43" i="13"/>
  <c r="H43" i="13"/>
  <c r="G43" i="13"/>
  <c r="F43" i="13"/>
  <c r="E43" i="13"/>
  <c r="D43" i="13"/>
  <c r="C43" i="13"/>
  <c r="B43" i="13"/>
  <c r="I42" i="13"/>
  <c r="H42" i="13"/>
  <c r="G42" i="13"/>
  <c r="F42" i="13"/>
  <c r="E42" i="13"/>
  <c r="D42" i="13"/>
  <c r="C42" i="13"/>
  <c r="B42" i="13"/>
  <c r="I41" i="13"/>
  <c r="H41" i="13"/>
  <c r="G41" i="13"/>
  <c r="F41" i="13"/>
  <c r="E41" i="13"/>
  <c r="D41" i="13"/>
  <c r="C41" i="13"/>
  <c r="B41" i="13"/>
  <c r="I40" i="13"/>
  <c r="H40" i="13"/>
  <c r="G40" i="13"/>
  <c r="F40" i="13"/>
  <c r="E40" i="13"/>
  <c r="D40" i="13"/>
  <c r="C40" i="13"/>
  <c r="B40" i="13"/>
  <c r="I39" i="13"/>
  <c r="H39" i="13"/>
  <c r="G39" i="13"/>
  <c r="F39" i="13"/>
  <c r="E39" i="13"/>
  <c r="D39" i="13"/>
  <c r="C39" i="13"/>
  <c r="B39" i="13"/>
  <c r="I38" i="13"/>
  <c r="H38" i="13"/>
  <c r="G38" i="13"/>
  <c r="F38" i="13"/>
  <c r="E38" i="13"/>
  <c r="D38" i="13"/>
  <c r="C38" i="13"/>
  <c r="B38" i="13"/>
  <c r="I37" i="13"/>
  <c r="H37" i="13"/>
  <c r="G37" i="13"/>
  <c r="F37" i="13"/>
  <c r="E37" i="13"/>
  <c r="D37" i="13"/>
  <c r="C37" i="13"/>
  <c r="B37" i="13"/>
  <c r="I36" i="13"/>
  <c r="H36" i="13"/>
  <c r="G36" i="13"/>
  <c r="F36" i="13"/>
  <c r="E36" i="13"/>
  <c r="D36" i="13"/>
  <c r="C36" i="13"/>
  <c r="B36" i="13"/>
  <c r="I44" i="12"/>
  <c r="I44" i="11" s="1"/>
  <c r="H44" i="12"/>
  <c r="H44" i="11" s="1"/>
  <c r="G44" i="12"/>
  <c r="G44" i="11" s="1"/>
  <c r="F44" i="12"/>
  <c r="F44" i="11" s="1"/>
  <c r="E44" i="12"/>
  <c r="E44" i="11" s="1"/>
  <c r="D44" i="12"/>
  <c r="C44" i="12"/>
  <c r="C44" i="11" s="1"/>
  <c r="B44" i="12"/>
  <c r="B44" i="11" s="1"/>
  <c r="I43" i="12"/>
  <c r="I43" i="11" s="1"/>
  <c r="H43" i="12"/>
  <c r="G43" i="12"/>
  <c r="G43" i="11" s="1"/>
  <c r="F43" i="12"/>
  <c r="F43" i="11" s="1"/>
  <c r="E43" i="12"/>
  <c r="E43" i="11" s="1"/>
  <c r="D43" i="12"/>
  <c r="D43" i="11" s="1"/>
  <c r="C43" i="12"/>
  <c r="C43" i="11" s="1"/>
  <c r="B43" i="12"/>
  <c r="I42" i="12"/>
  <c r="I42" i="11" s="1"/>
  <c r="H42" i="12"/>
  <c r="H42" i="11" s="1"/>
  <c r="G42" i="12"/>
  <c r="F42" i="12"/>
  <c r="F42" i="11" s="1"/>
  <c r="E42" i="12"/>
  <c r="E42" i="11" s="1"/>
  <c r="D42" i="12"/>
  <c r="C42" i="12"/>
  <c r="C42" i="11" s="1"/>
  <c r="B42" i="12"/>
  <c r="B42" i="11" s="1"/>
  <c r="I41" i="12"/>
  <c r="I41" i="11" s="1"/>
  <c r="H41" i="12"/>
  <c r="H41" i="11" s="1"/>
  <c r="G41" i="12"/>
  <c r="G41" i="11" s="1"/>
  <c r="F41" i="12"/>
  <c r="F41" i="11" s="1"/>
  <c r="E41" i="12"/>
  <c r="D41" i="12"/>
  <c r="D41" i="11" s="1"/>
  <c r="C41" i="12"/>
  <c r="B41" i="12"/>
  <c r="B41" i="11" s="1"/>
  <c r="I40" i="12"/>
  <c r="I40" i="11" s="1"/>
  <c r="H40" i="12"/>
  <c r="H40" i="11" s="1"/>
  <c r="G40" i="12"/>
  <c r="G40" i="11" s="1"/>
  <c r="F40" i="12"/>
  <c r="F40" i="11" s="1"/>
  <c r="E40" i="12"/>
  <c r="E40" i="11" s="1"/>
  <c r="D40" i="12"/>
  <c r="D40" i="11" s="1"/>
  <c r="C40" i="12"/>
  <c r="C40" i="11" s="1"/>
  <c r="B40" i="12"/>
  <c r="B40" i="11" s="1"/>
  <c r="I39" i="12"/>
  <c r="I39" i="11" s="1"/>
  <c r="H39" i="12"/>
  <c r="H39" i="11" s="1"/>
  <c r="G39" i="12"/>
  <c r="G39" i="11" s="1"/>
  <c r="F39" i="12"/>
  <c r="F39" i="11" s="1"/>
  <c r="E39" i="12"/>
  <c r="E39" i="11" s="1"/>
  <c r="D39" i="12"/>
  <c r="D39" i="11" s="1"/>
  <c r="C39" i="12"/>
  <c r="C39" i="11" s="1"/>
  <c r="B39" i="12"/>
  <c r="B39" i="11" s="1"/>
  <c r="I38" i="12"/>
  <c r="I38" i="11" s="1"/>
  <c r="H38" i="12"/>
  <c r="H38" i="11" s="1"/>
  <c r="G38" i="12"/>
  <c r="G38" i="11" s="1"/>
  <c r="F38" i="12"/>
  <c r="F38" i="11" s="1"/>
  <c r="E38" i="12"/>
  <c r="E38" i="11" s="1"/>
  <c r="D38" i="12"/>
  <c r="D38" i="11" s="1"/>
  <c r="C38" i="12"/>
  <c r="C38" i="11" s="1"/>
  <c r="B38" i="12"/>
  <c r="B38" i="11" s="1"/>
  <c r="I37" i="12"/>
  <c r="I37" i="11" s="1"/>
  <c r="H37" i="12"/>
  <c r="H37" i="11" s="1"/>
  <c r="G37" i="12"/>
  <c r="G37" i="11" s="1"/>
  <c r="F37" i="12"/>
  <c r="F37" i="11" s="1"/>
  <c r="E37" i="12"/>
  <c r="E37" i="11" s="1"/>
  <c r="D37" i="12"/>
  <c r="D37" i="11" s="1"/>
  <c r="C37" i="12"/>
  <c r="C37" i="11" s="1"/>
  <c r="B37" i="12"/>
  <c r="B37" i="11" s="1"/>
  <c r="I36" i="12"/>
  <c r="I36" i="11" s="1"/>
  <c r="H36" i="12"/>
  <c r="H36" i="11" s="1"/>
  <c r="G36" i="12"/>
  <c r="G36" i="11" s="1"/>
  <c r="F36" i="12"/>
  <c r="E36" i="12"/>
  <c r="D36" i="12"/>
  <c r="C36" i="12"/>
  <c r="C36" i="11" s="1"/>
  <c r="B36" i="12"/>
  <c r="B36" i="11" s="1"/>
  <c r="I32" i="10"/>
  <c r="H32" i="10"/>
  <c r="G32" i="10"/>
  <c r="F32" i="10"/>
  <c r="E32" i="10"/>
  <c r="D32" i="10"/>
  <c r="C32" i="10"/>
  <c r="B32" i="10"/>
  <c r="I31" i="10"/>
  <c r="H31" i="10"/>
  <c r="G31" i="10"/>
  <c r="F31" i="10"/>
  <c r="E31" i="10"/>
  <c r="D31" i="10"/>
  <c r="C31" i="10"/>
  <c r="B31" i="10"/>
  <c r="I30" i="10"/>
  <c r="H30" i="10"/>
  <c r="G30" i="10"/>
  <c r="F30" i="10"/>
  <c r="E30" i="10"/>
  <c r="D30" i="10"/>
  <c r="C30" i="10"/>
  <c r="B30" i="10"/>
  <c r="I29" i="10"/>
  <c r="H29" i="10"/>
  <c r="G29" i="10"/>
  <c r="F29" i="10"/>
  <c r="E29" i="10"/>
  <c r="D29" i="10"/>
  <c r="C29" i="10"/>
  <c r="B29" i="10"/>
  <c r="I28" i="10"/>
  <c r="H28" i="10"/>
  <c r="G28" i="10"/>
  <c r="F28" i="10"/>
  <c r="E28" i="10"/>
  <c r="D28" i="10"/>
  <c r="C28" i="10"/>
  <c r="B28" i="10"/>
  <c r="H44" i="9"/>
  <c r="G44" i="9"/>
  <c r="F44" i="9"/>
  <c r="E44" i="9"/>
  <c r="D44" i="9"/>
  <c r="C44" i="9"/>
  <c r="B44" i="9"/>
  <c r="H43" i="9"/>
  <c r="G43" i="9"/>
  <c r="F43" i="9"/>
  <c r="E43" i="9"/>
  <c r="D43" i="9"/>
  <c r="C43" i="9"/>
  <c r="B43" i="9"/>
  <c r="H42" i="9"/>
  <c r="G42" i="9"/>
  <c r="F42" i="9"/>
  <c r="E42" i="9"/>
  <c r="D42" i="9"/>
  <c r="C42" i="9"/>
  <c r="B42" i="9"/>
  <c r="H41" i="9"/>
  <c r="G41" i="9"/>
  <c r="F41" i="9"/>
  <c r="E41" i="9"/>
  <c r="D41" i="9"/>
  <c r="C41" i="9"/>
  <c r="B41" i="9"/>
  <c r="H40" i="9"/>
  <c r="G40" i="9"/>
  <c r="F40" i="9"/>
  <c r="E40" i="9"/>
  <c r="D40" i="9"/>
  <c r="C40" i="9"/>
  <c r="B40" i="9"/>
  <c r="H39" i="9"/>
  <c r="G39" i="9"/>
  <c r="F39" i="9"/>
  <c r="E39" i="9"/>
  <c r="D39" i="9"/>
  <c r="C39" i="9"/>
  <c r="B39" i="9"/>
  <c r="H38" i="9"/>
  <c r="G38" i="9"/>
  <c r="F38" i="9"/>
  <c r="E38" i="9"/>
  <c r="D38" i="9"/>
  <c r="C38" i="9"/>
  <c r="B38" i="9"/>
  <c r="H37" i="9"/>
  <c r="G37" i="9"/>
  <c r="F37" i="9"/>
  <c r="E37" i="9"/>
  <c r="D37" i="9"/>
  <c r="C37" i="9"/>
  <c r="B37" i="9"/>
  <c r="H36" i="9"/>
  <c r="G36" i="9"/>
  <c r="F36" i="9"/>
  <c r="E36" i="9"/>
  <c r="D36" i="9"/>
  <c r="C36" i="9"/>
  <c r="B36" i="9"/>
  <c r="B29" i="8"/>
  <c r="C29" i="8"/>
  <c r="D29" i="8"/>
  <c r="E29" i="8"/>
  <c r="F29" i="8"/>
  <c r="G29" i="8"/>
  <c r="H29" i="8"/>
  <c r="I29" i="8"/>
  <c r="B28" i="8"/>
  <c r="B30" i="8"/>
  <c r="G26" i="8"/>
  <c r="G27" i="8"/>
  <c r="G28" i="8"/>
  <c r="G30" i="8"/>
  <c r="C28" i="8"/>
  <c r="D28" i="8"/>
  <c r="E28" i="8"/>
  <c r="F28" i="8"/>
  <c r="H28" i="8"/>
  <c r="I28" i="8"/>
  <c r="I30" i="8"/>
  <c r="H30" i="8"/>
  <c r="F30" i="8"/>
  <c r="E30" i="8"/>
  <c r="D30" i="8"/>
  <c r="C30" i="8"/>
  <c r="I27" i="8"/>
  <c r="H27" i="8"/>
  <c r="F27" i="8"/>
  <c r="E27" i="8"/>
  <c r="D27" i="8"/>
  <c r="C27" i="8"/>
  <c r="B27" i="8"/>
  <c r="I26" i="8"/>
  <c r="H26" i="8"/>
  <c r="F26" i="8"/>
  <c r="E26" i="8"/>
  <c r="D26" i="8"/>
  <c r="C26" i="8"/>
  <c r="B26" i="8"/>
  <c r="H25" i="5"/>
  <c r="G25" i="5"/>
  <c r="F25" i="5"/>
  <c r="E25" i="5"/>
  <c r="D25" i="5"/>
  <c r="C25" i="5"/>
  <c r="B25" i="5"/>
  <c r="H24" i="5"/>
  <c r="G24" i="5"/>
  <c r="F24" i="5"/>
  <c r="E24" i="5"/>
  <c r="D24" i="5"/>
  <c r="C24" i="5"/>
  <c r="B24" i="5"/>
  <c r="H23" i="5"/>
  <c r="G23" i="5"/>
  <c r="F23" i="5"/>
  <c r="E23" i="5"/>
  <c r="D23" i="5"/>
  <c r="C23" i="5"/>
  <c r="B23" i="5"/>
  <c r="H22" i="5"/>
  <c r="G22" i="5"/>
  <c r="F22" i="5"/>
  <c r="E22" i="5"/>
  <c r="D22" i="5"/>
  <c r="C22" i="5"/>
  <c r="B22" i="5"/>
  <c r="H21" i="5"/>
  <c r="G21" i="5"/>
  <c r="F21" i="5"/>
  <c r="E21" i="5"/>
  <c r="D21" i="5"/>
  <c r="C21" i="5"/>
  <c r="B21" i="5"/>
  <c r="H20" i="5"/>
  <c r="G20" i="5"/>
  <c r="F20" i="5"/>
  <c r="E20" i="5"/>
  <c r="D20" i="5"/>
  <c r="C20" i="5"/>
  <c r="B20" i="5"/>
  <c r="H19" i="5"/>
  <c r="G19" i="5"/>
  <c r="F19" i="5"/>
  <c r="E19" i="5"/>
  <c r="D19" i="5"/>
  <c r="C19" i="5"/>
  <c r="B19" i="5"/>
  <c r="H18" i="5"/>
  <c r="G18" i="5"/>
  <c r="F18" i="5"/>
  <c r="E18" i="5"/>
  <c r="D18" i="5"/>
  <c r="C18" i="5"/>
  <c r="B18" i="5"/>
  <c r="C4" i="5"/>
  <c r="D4" i="5"/>
  <c r="E4" i="5"/>
  <c r="F4" i="5"/>
  <c r="G4" i="5"/>
  <c r="H4" i="5"/>
  <c r="C5" i="5"/>
  <c r="D5" i="5"/>
  <c r="E5" i="5"/>
  <c r="F5" i="5"/>
  <c r="G5" i="5"/>
  <c r="H5" i="5"/>
  <c r="C6" i="5"/>
  <c r="D6" i="5"/>
  <c r="E6" i="5"/>
  <c r="F6" i="5"/>
  <c r="G6" i="5"/>
  <c r="H6" i="5"/>
  <c r="C7" i="5"/>
  <c r="D7" i="5"/>
  <c r="E7" i="5"/>
  <c r="F7" i="5"/>
  <c r="G7" i="5"/>
  <c r="H7" i="5"/>
  <c r="C8" i="5"/>
  <c r="D8" i="5"/>
  <c r="E8" i="5"/>
  <c r="F8" i="5"/>
  <c r="G8" i="5"/>
  <c r="H8" i="5"/>
  <c r="H36" i="5" s="1"/>
  <c r="C9" i="5"/>
  <c r="D9" i="5"/>
  <c r="E9" i="5"/>
  <c r="F9" i="5"/>
  <c r="G9" i="5"/>
  <c r="H9" i="5"/>
  <c r="C10" i="5"/>
  <c r="C38" i="5" s="1"/>
  <c r="D10" i="5"/>
  <c r="E10" i="5"/>
  <c r="F10" i="5"/>
  <c r="G10" i="5"/>
  <c r="G38" i="5" s="1"/>
  <c r="H10" i="5"/>
  <c r="C11" i="5"/>
  <c r="D11" i="5"/>
  <c r="E11" i="5"/>
  <c r="F11" i="5"/>
  <c r="G11" i="5"/>
  <c r="H11" i="5"/>
  <c r="B5" i="5"/>
  <c r="B33" i="5" s="1"/>
  <c r="B6" i="5"/>
  <c r="B34" i="5" s="1"/>
  <c r="B7" i="5"/>
  <c r="B35" i="5" s="1"/>
  <c r="B8" i="5"/>
  <c r="B36" i="5" s="1"/>
  <c r="B9" i="5"/>
  <c r="B37" i="5" s="1"/>
  <c r="B10" i="5"/>
  <c r="B38" i="5" s="1"/>
  <c r="B11" i="5"/>
  <c r="B39" i="5" s="1"/>
  <c r="B4" i="5"/>
  <c r="B32" i="5" s="1"/>
  <c r="H39" i="7"/>
  <c r="G39" i="7"/>
  <c r="F39" i="7"/>
  <c r="E39" i="7"/>
  <c r="D39" i="7"/>
  <c r="C39" i="7"/>
  <c r="B39" i="7"/>
  <c r="H38" i="7"/>
  <c r="G38" i="7"/>
  <c r="F38" i="7"/>
  <c r="E38" i="7"/>
  <c r="D38" i="7"/>
  <c r="C38" i="7"/>
  <c r="B38" i="7"/>
  <c r="H37" i="7"/>
  <c r="G37" i="7"/>
  <c r="F37" i="7"/>
  <c r="E37" i="7"/>
  <c r="D37" i="7"/>
  <c r="C37" i="7"/>
  <c r="B37" i="7"/>
  <c r="H36" i="7"/>
  <c r="G36" i="7"/>
  <c r="F36" i="7"/>
  <c r="E36" i="7"/>
  <c r="D36" i="7"/>
  <c r="C36" i="7"/>
  <c r="B36" i="7"/>
  <c r="H35" i="7"/>
  <c r="G35" i="7"/>
  <c r="F35" i="7"/>
  <c r="E35" i="7"/>
  <c r="D35" i="7"/>
  <c r="C35" i="7"/>
  <c r="B35" i="7"/>
  <c r="H34" i="7"/>
  <c r="G34" i="7"/>
  <c r="F34" i="7"/>
  <c r="E34" i="7"/>
  <c r="D34" i="7"/>
  <c r="C34" i="7"/>
  <c r="B34" i="7"/>
  <c r="H33" i="7"/>
  <c r="G33" i="7"/>
  <c r="F33" i="7"/>
  <c r="E33" i="7"/>
  <c r="D33" i="7"/>
  <c r="C33" i="7"/>
  <c r="B33" i="7"/>
  <c r="H32" i="7"/>
  <c r="G32" i="7"/>
  <c r="F32" i="7"/>
  <c r="E32" i="7"/>
  <c r="D32" i="7"/>
  <c r="C32" i="7"/>
  <c r="B32" i="7"/>
  <c r="H39" i="6"/>
  <c r="G39" i="6"/>
  <c r="F39" i="6"/>
  <c r="E39" i="6"/>
  <c r="D39" i="6"/>
  <c r="C39" i="6"/>
  <c r="B39" i="6"/>
  <c r="H38" i="6"/>
  <c r="G38" i="6"/>
  <c r="F38" i="6"/>
  <c r="E38" i="6"/>
  <c r="D38" i="6"/>
  <c r="C38" i="6"/>
  <c r="B38" i="6"/>
  <c r="H37" i="6"/>
  <c r="G37" i="6"/>
  <c r="F37" i="6"/>
  <c r="E37" i="6"/>
  <c r="D37" i="6"/>
  <c r="C37" i="6"/>
  <c r="B37" i="6"/>
  <c r="H36" i="6"/>
  <c r="G36" i="6"/>
  <c r="F36" i="6"/>
  <c r="E36" i="6"/>
  <c r="D36" i="6"/>
  <c r="C36" i="6"/>
  <c r="B36" i="6"/>
  <c r="H35" i="6"/>
  <c r="G35" i="6"/>
  <c r="F35" i="6"/>
  <c r="E35" i="6"/>
  <c r="D35" i="6"/>
  <c r="C35" i="6"/>
  <c r="B35" i="6"/>
  <c r="H34" i="6"/>
  <c r="G34" i="6"/>
  <c r="F34" i="6"/>
  <c r="E34" i="6"/>
  <c r="D34" i="6"/>
  <c r="C34" i="6"/>
  <c r="B34" i="6"/>
  <c r="H33" i="6"/>
  <c r="G33" i="6"/>
  <c r="F33" i="6"/>
  <c r="E33" i="6"/>
  <c r="D33" i="6"/>
  <c r="C33" i="6"/>
  <c r="B33" i="6"/>
  <c r="H32" i="6"/>
  <c r="G32" i="6"/>
  <c r="F32" i="6"/>
  <c r="E32" i="6"/>
  <c r="D32" i="6"/>
  <c r="C32" i="6"/>
  <c r="B32" i="6"/>
  <c r="H25" i="2"/>
  <c r="G25" i="2"/>
  <c r="F25" i="2"/>
  <c r="E25" i="2"/>
  <c r="D25" i="2"/>
  <c r="C25" i="2"/>
  <c r="B25" i="2"/>
  <c r="H24" i="2"/>
  <c r="H23" i="2"/>
  <c r="H22" i="2"/>
  <c r="H21" i="2"/>
  <c r="H20" i="2"/>
  <c r="H19" i="2"/>
  <c r="H18" i="2"/>
  <c r="C4" i="2"/>
  <c r="D4" i="2"/>
  <c r="E4" i="2"/>
  <c r="F4" i="2"/>
  <c r="G4" i="2"/>
  <c r="H4" i="2"/>
  <c r="C5" i="2"/>
  <c r="D5" i="2"/>
  <c r="E5" i="2"/>
  <c r="F5" i="2"/>
  <c r="G5" i="2"/>
  <c r="H5" i="2"/>
  <c r="C6" i="2"/>
  <c r="D6" i="2"/>
  <c r="E6" i="2"/>
  <c r="F6" i="2"/>
  <c r="G6" i="2"/>
  <c r="H6" i="2"/>
  <c r="C7" i="2"/>
  <c r="D7" i="2"/>
  <c r="E7" i="2"/>
  <c r="F7" i="2"/>
  <c r="G7" i="2"/>
  <c r="H7" i="2"/>
  <c r="C8" i="2"/>
  <c r="D8" i="2"/>
  <c r="D36" i="2" s="1"/>
  <c r="E8" i="2"/>
  <c r="F8" i="2"/>
  <c r="G8" i="2"/>
  <c r="H8" i="2"/>
  <c r="H36" i="2" s="1"/>
  <c r="C9" i="2"/>
  <c r="D9" i="2"/>
  <c r="E9" i="2"/>
  <c r="F9" i="2"/>
  <c r="G9" i="2"/>
  <c r="H9" i="2"/>
  <c r="C10" i="2"/>
  <c r="D10" i="2"/>
  <c r="E10" i="2"/>
  <c r="F10" i="2"/>
  <c r="G10" i="2"/>
  <c r="H10" i="2"/>
  <c r="C11" i="2"/>
  <c r="D11" i="2"/>
  <c r="E11" i="2"/>
  <c r="F11" i="2"/>
  <c r="G11" i="2"/>
  <c r="H11" i="2"/>
  <c r="B5" i="2"/>
  <c r="B6" i="2"/>
  <c r="B34" i="2" s="1"/>
  <c r="B7" i="2"/>
  <c r="B35" i="2" s="1"/>
  <c r="B8" i="2"/>
  <c r="B36" i="2" s="1"/>
  <c r="B9" i="2"/>
  <c r="B37" i="2" s="1"/>
  <c r="B10" i="2"/>
  <c r="B38" i="2" s="1"/>
  <c r="B11" i="2"/>
  <c r="B4" i="2"/>
  <c r="B32" i="2" s="1"/>
  <c r="H39" i="4"/>
  <c r="G39" i="4"/>
  <c r="F39" i="4"/>
  <c r="E39" i="4"/>
  <c r="D39" i="4"/>
  <c r="C39" i="4"/>
  <c r="B39" i="4"/>
  <c r="H38" i="4"/>
  <c r="H37" i="4"/>
  <c r="H36" i="4"/>
  <c r="H35" i="4"/>
  <c r="H34" i="4"/>
  <c r="H33" i="4"/>
  <c r="H32" i="4"/>
  <c r="H39" i="3"/>
  <c r="G39" i="3"/>
  <c r="F39" i="3"/>
  <c r="E39" i="3"/>
  <c r="D39" i="3"/>
  <c r="C39" i="3"/>
  <c r="B39" i="3"/>
  <c r="H38" i="3"/>
  <c r="G38" i="3"/>
  <c r="F38" i="3"/>
  <c r="E38" i="3"/>
  <c r="D38" i="3"/>
  <c r="C38" i="3"/>
  <c r="B38" i="3"/>
  <c r="H37" i="3"/>
  <c r="G37" i="3"/>
  <c r="F37" i="3"/>
  <c r="E37" i="3"/>
  <c r="D37" i="3"/>
  <c r="C37" i="3"/>
  <c r="B37" i="3"/>
  <c r="H36" i="3"/>
  <c r="G36" i="3"/>
  <c r="F36" i="3"/>
  <c r="E36" i="3"/>
  <c r="D36" i="3"/>
  <c r="C36" i="3"/>
  <c r="B36" i="3"/>
  <c r="H35" i="3"/>
  <c r="G35" i="3"/>
  <c r="F35" i="3"/>
  <c r="E35" i="3"/>
  <c r="D35" i="3"/>
  <c r="C35" i="3"/>
  <c r="B35" i="3"/>
  <c r="H34" i="3"/>
  <c r="G34" i="3"/>
  <c r="F34" i="3"/>
  <c r="E34" i="3"/>
  <c r="D34" i="3"/>
  <c r="C34" i="3"/>
  <c r="B34" i="3"/>
  <c r="H33" i="3"/>
  <c r="G33" i="3"/>
  <c r="F33" i="3"/>
  <c r="E33" i="3"/>
  <c r="D33" i="3"/>
  <c r="C33" i="3"/>
  <c r="B33" i="3"/>
  <c r="H32" i="3"/>
  <c r="G32" i="3"/>
  <c r="F32" i="3"/>
  <c r="E32" i="3"/>
  <c r="D32" i="3"/>
  <c r="C32" i="3"/>
  <c r="B32" i="3"/>
  <c r="C41" i="11" l="1"/>
  <c r="D44" i="11"/>
  <c r="D36" i="11"/>
  <c r="D33" i="5"/>
  <c r="H43" i="11"/>
  <c r="F36" i="11"/>
  <c r="G42" i="11"/>
  <c r="B39" i="2"/>
  <c r="D37" i="5"/>
  <c r="D36" i="5"/>
  <c r="C36" i="5"/>
  <c r="G37" i="5"/>
  <c r="C32" i="5"/>
  <c r="G35" i="2"/>
  <c r="D42" i="11"/>
  <c r="E36" i="11"/>
  <c r="E34" i="5"/>
  <c r="E41" i="11"/>
  <c r="H33" i="5"/>
  <c r="G33" i="5"/>
  <c r="C38" i="2"/>
  <c r="B43" i="11"/>
  <c r="E33" i="5"/>
  <c r="G35" i="5"/>
  <c r="D38" i="5"/>
  <c r="H34" i="5"/>
  <c r="H38" i="5"/>
  <c r="G39" i="5"/>
  <c r="H32" i="5"/>
  <c r="E37" i="5"/>
  <c r="F38" i="5"/>
  <c r="H37" i="5"/>
  <c r="C39" i="5"/>
  <c r="C35" i="5"/>
  <c r="E32" i="5"/>
  <c r="F33" i="5"/>
  <c r="D32" i="5"/>
  <c r="F32" i="2"/>
  <c r="F34" i="2"/>
  <c r="D33" i="2"/>
  <c r="C33" i="2"/>
  <c r="D34" i="2"/>
  <c r="C34" i="5"/>
  <c r="F39" i="5"/>
  <c r="G34" i="5"/>
  <c r="H35" i="5"/>
  <c r="F36" i="5"/>
  <c r="C37" i="5"/>
  <c r="D35" i="5"/>
  <c r="H39" i="5"/>
  <c r="E35" i="5"/>
  <c r="G36" i="5"/>
  <c r="F34" i="5"/>
  <c r="E39" i="5"/>
  <c r="E36" i="5"/>
  <c r="G32" i="5"/>
  <c r="E38" i="5"/>
  <c r="D39" i="5"/>
  <c r="F37" i="5"/>
  <c r="E34" i="2"/>
  <c r="F35" i="2"/>
  <c r="F37" i="2"/>
  <c r="H38" i="2"/>
  <c r="C32" i="2"/>
  <c r="C33" i="5"/>
  <c r="F35" i="5"/>
  <c r="D34" i="5"/>
  <c r="F32" i="5"/>
  <c r="H35" i="2"/>
  <c r="C39" i="2"/>
  <c r="C35" i="2"/>
  <c r="E32" i="2"/>
  <c r="E35" i="2"/>
  <c r="E33" i="2"/>
  <c r="H34" i="2"/>
  <c r="E37" i="2"/>
  <c r="B33" i="2"/>
  <c r="E36" i="2"/>
  <c r="G38" i="2"/>
  <c r="C37" i="2"/>
  <c r="D38" i="2"/>
  <c r="E39" i="2"/>
  <c r="G33" i="2"/>
  <c r="D32" i="2"/>
  <c r="G37" i="2"/>
  <c r="H39" i="2"/>
  <c r="F38" i="2"/>
  <c r="D37" i="2"/>
  <c r="G39" i="2"/>
  <c r="G36" i="2"/>
  <c r="C34" i="2"/>
  <c r="D35" i="2"/>
  <c r="C36" i="2"/>
  <c r="F36" i="2"/>
  <c r="H37" i="2"/>
  <c r="H33" i="2"/>
  <c r="F33" i="2"/>
  <c r="G34" i="2"/>
  <c r="D39" i="2"/>
  <c r="G32" i="2"/>
  <c r="F39" i="2"/>
  <c r="H32" i="2"/>
  <c r="E38" i="2"/>
  <c r="H42" i="1" l="1"/>
  <c r="G42" i="1"/>
  <c r="F42" i="1"/>
  <c r="E42" i="1"/>
  <c r="D42" i="1"/>
  <c r="C42" i="1"/>
  <c r="B42" i="1"/>
  <c r="H41" i="1"/>
  <c r="G41" i="1"/>
  <c r="F41" i="1"/>
  <c r="E41" i="1"/>
  <c r="D41" i="1"/>
  <c r="C41" i="1"/>
  <c r="B41" i="1"/>
  <c r="H40" i="1"/>
  <c r="G40" i="1"/>
  <c r="F40" i="1"/>
  <c r="E40" i="1"/>
  <c r="D40" i="1"/>
  <c r="C40" i="1"/>
  <c r="B40" i="1"/>
  <c r="H39" i="1"/>
  <c r="G39" i="1"/>
  <c r="F39" i="1"/>
  <c r="E39" i="1"/>
  <c r="D39" i="1"/>
  <c r="C39" i="1"/>
  <c r="B39" i="1"/>
  <c r="H38" i="1"/>
  <c r="G38" i="1"/>
  <c r="F38" i="1"/>
  <c r="E38" i="1"/>
  <c r="D38" i="1"/>
  <c r="C38" i="1"/>
  <c r="B38" i="1"/>
  <c r="H37" i="1"/>
  <c r="G37" i="1"/>
  <c r="F37" i="1"/>
  <c r="E37" i="1"/>
  <c r="D37" i="1"/>
  <c r="C37" i="1"/>
  <c r="B37" i="1"/>
  <c r="H36" i="1"/>
  <c r="G36" i="1"/>
  <c r="F36" i="1"/>
  <c r="E36" i="1"/>
  <c r="D36" i="1"/>
  <c r="C36" i="1"/>
  <c r="B36" i="1"/>
  <c r="H35" i="1"/>
  <c r="G35" i="1"/>
  <c r="F35" i="1"/>
  <c r="E35" i="1"/>
  <c r="D35" i="1"/>
  <c r="C35" i="1"/>
  <c r="B35" i="1"/>
  <c r="H34" i="1"/>
  <c r="G34" i="1"/>
  <c r="F34" i="1"/>
  <c r="E34" i="1"/>
  <c r="D34" i="1"/>
  <c r="C34" i="1"/>
  <c r="B34" i="1"/>
</calcChain>
</file>

<file path=xl/sharedStrings.xml><?xml version="1.0" encoding="utf-8"?>
<sst xmlns="http://schemas.openxmlformats.org/spreadsheetml/2006/main" count="780" uniqueCount="89">
  <si>
    <t>Immigrés</t>
  </si>
  <si>
    <t xml:space="preserve">Ensemble </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</si>
  <si>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</si>
  <si>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</si>
  <si>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</si>
  <si>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</si>
  <si>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</si>
  <si>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</si>
  <si>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</si>
  <si>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</si>
  <si>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Ensemble</t>
  </si>
  <si>
    <t>Non immigrés</t>
  </si>
  <si>
    <t>Population totale</t>
  </si>
  <si>
    <t>1 personne</t>
  </si>
  <si>
    <t>2 personnes</t>
  </si>
  <si>
    <t>3 personnes</t>
  </si>
  <si>
    <t>4 personnes</t>
  </si>
  <si>
    <t>5 personnes</t>
  </si>
  <si>
    <t>6 personnes ou plus</t>
  </si>
  <si>
    <t>Actifs ayant un emploi</t>
  </si>
  <si>
    <t>Chômeurs</t>
  </si>
  <si>
    <t>Retraités ou préretraités</t>
  </si>
  <si>
    <t>Elèves. étudiants. stagiaires non rémunérés</t>
  </si>
  <si>
    <t>Femmes ou hommes au foyer</t>
  </si>
  <si>
    <t>Autres inactifs</t>
  </si>
  <si>
    <t>15 à 19 ans</t>
  </si>
  <si>
    <t>20 à 24 ans</t>
  </si>
  <si>
    <t>25 à 39 ans</t>
  </si>
  <si>
    <t>40 à 54 ans</t>
  </si>
  <si>
    <t>55 à 64 ans</t>
  </si>
  <si>
    <t>65 à 79 ans</t>
  </si>
  <si>
    <t>80 ans ou plus</t>
  </si>
  <si>
    <t>Moins de 20 ans</t>
  </si>
  <si>
    <t>Ménages d'une personne seule sans famille</t>
  </si>
  <si>
    <t>Ménages de plusieurs personnes sans famille</t>
  </si>
  <si>
    <t>Ménages avec famille principale monoparentale</t>
  </si>
  <si>
    <t>Ménages avec famille principale composée d'un couple</t>
  </si>
  <si>
    <t>Population des ménages par âge et mode de cohabitation</t>
  </si>
  <si>
    <t>Moins de 15 ans</t>
  </si>
  <si>
    <t>Enfants d'un couple</t>
  </si>
  <si>
    <t>Enfants d'une famille monoparentale</t>
  </si>
  <si>
    <t>Adultes d'un couple sans enfant</t>
  </si>
  <si>
    <t>Adultes d'un couple avec enfant(s)</t>
  </si>
  <si>
    <t>Adultes d'une famille monoparentale</t>
  </si>
  <si>
    <t>Hors famille dans ménage de plusieurs personnes</t>
  </si>
  <si>
    <t>Personnes vivant seules</t>
  </si>
  <si>
    <t>Population des ménages par âge et mode de cohabitation Hommes</t>
  </si>
  <si>
    <t>Population des ménages par âge et mode de cohabitation Femmes</t>
  </si>
  <si>
    <t>Note : un ménage est qualifié d'immigré lorsque la personne de référence est immigrée.</t>
  </si>
  <si>
    <t>Champ : France métropolitaine.</t>
  </si>
  <si>
    <t>Sommaire</t>
  </si>
  <si>
    <t>Personne de référence et/ou conjoint sont immigrés</t>
  </si>
  <si>
    <t>Personne de référence immigrée</t>
  </si>
  <si>
    <t>Personne de référence et son conjoint éventuel sont immigrés</t>
  </si>
  <si>
    <t xml:space="preserve">Personnes </t>
  </si>
  <si>
    <t>Ménages et personnes immigrés selon la définition retenue</t>
  </si>
  <si>
    <t>Ménage avec au moins un immigré</t>
  </si>
  <si>
    <t>Note : dans la suite des tableaux, la définition d'un ménage immigré retenue est celle établie en fonction de la personne de référence. Un ménage est qualifié d'immigré lorsque la personne de référence du ménage est immigrée.</t>
  </si>
  <si>
    <t>Ménages</t>
  </si>
  <si>
    <t>Men0 : Ménages et personnes immigrés selon la définition retenue</t>
  </si>
  <si>
    <t>Ménages par taille du ménage et catégorie socioprofessionnelle de la personne de référence du ménage</t>
  </si>
  <si>
    <t>Note : un ménage est qualifié d'immigré lorsque la personne de référence du ménage est immigrée.</t>
  </si>
  <si>
    <t>Note : un ménage est qualifié de non immigré lorsque la personne de référence du ménage n'est pas immigrée.</t>
  </si>
  <si>
    <t>Men1 : Ménages par taille du ménage et catégorie socioprofessionnelle de la personne de référence du ménage</t>
  </si>
  <si>
    <t>Population des ménages par taille du ménage et catégorie socioprofessionnelle de la personne de référence du ménage</t>
  </si>
  <si>
    <t>Note : un ménage est qualifié de non immigré lorsque la personne de référence du ménage du ménage n'est pas immigrée.</t>
  </si>
  <si>
    <t>Men2 : Population des ménages par taille du ménage et catégorie socioprofessionnelle de la personne de référence du ménage</t>
  </si>
  <si>
    <t>Men3 : Ménages par âge et type d'activité de la personne de référence âgée de 15 ans ou plus</t>
  </si>
  <si>
    <t>Men7 : Population des ménages par âge et mode de cohabitation</t>
  </si>
  <si>
    <t>Men3_H : Ménages par âge et type d'activité de la personne de référence âgée de 15 ans ou plus Hommes</t>
  </si>
  <si>
    <t>Men3_F : Ménages par âge et type d'activité de la personne de référence âgée de 15 ans ou plus Femmes</t>
  </si>
  <si>
    <t>Men7_H : Population des ménages par âge et mode de cohabitation Hommes</t>
  </si>
  <si>
    <t>Men7_F : Population des ménages par âge et mode de cohabitation Femmes</t>
  </si>
  <si>
    <t>Ménages par âge et type d'activité de la personne de référence du ménage âgée de 15 ans ou plus</t>
  </si>
  <si>
    <t>Ménages par âge et type d'activité de la personne de référence du ménage âgée de 15 ans ou plus Hommes</t>
  </si>
  <si>
    <t>Ménages par âge et type d'activité de la personne de référence du ménage âgée de 15 ans ou plus Femmes</t>
  </si>
  <si>
    <t>Ménages par taille du ménage et âge de la personne de référence du ménage</t>
  </si>
  <si>
    <t>Ménages par taille du ménage et âge de la personne de référence du ménage Hommes</t>
  </si>
  <si>
    <t>Ménages par taille du ménage et âge de la personne de référence du ménage Femmes</t>
  </si>
  <si>
    <t>Ménages par type de ménage et âge de la personne de référence du ménage</t>
  </si>
  <si>
    <t>Population des ménages par type de ménage et âge de la personne de référence du ménage</t>
  </si>
  <si>
    <t>Men4 : Ménages par taille du ménage et âge de la personne de référence du ménage</t>
  </si>
  <si>
    <t>Men4_H : Ménages par taille du ménage et âge de la personne de référence du ménage Hommes</t>
  </si>
  <si>
    <t>Men4_F : Ménages par taille du ménage et âge de la personne de référence du ménage Femmes</t>
  </si>
  <si>
    <t>Men5 : Ménages par type de ménage et âge de la personne de référence du ménage</t>
  </si>
  <si>
    <t>Men6 : Population des ménages par type de ménage et âge de la personne de référence du ménage</t>
  </si>
  <si>
    <t>Source : Insee, RP2017, exploitation complémentaire.</t>
  </si>
  <si>
    <t>Personnes immigrées</t>
  </si>
  <si>
    <t>Note : un ménage est qualifié de non immigré lorsque la personne de référence n'est pas immigrée.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</si>
</sst>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11"/>
      <color rgb="FF0070C0"/>
      <name val="Calibri"/>
      <family val="2"/>
      <scheme val="minor"/>
    </font>
    <font>
      <sz val="9"/>
      <color theme="1"/>
      <name val="Calibri"/>
      <family val="2"/>
    </font>
    <font>
      <b/>
      <sz val="9"/>
      <color theme="1"/>
      <name val="Calibri"/>
      <family val="2"/>
    </font>
    <font>
      <sz val="9"/>
      <color theme="1"/>
      <name val="Calibri"/>
      <family val="2"/>
      <scheme val="minor"/>
    </font>
    <font>
      <b/>
      <sz val="9"/>
      <color theme="1"/>
      <name val="Calibri"/>
      <family val="2"/>
      <scheme val="minor"/>
    </font>
    <font>
      <i/>
      <sz val="9"/>
      <color theme="1"/>
      <name val="Calibri"/>
      <family val="2"/>
      <scheme val="minor"/>
    </font>
    <font>
      <i/>
      <sz val="9"/>
      <color theme="1"/>
      <name val="Calibri"/>
      <family val="2"/>
    </font>
    <font>
      <u/>
      <sz val="11"/>
      <color theme="10"/>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1" fillId="0" borderId="0" applyNumberFormat="0" applyFill="0" applyBorder="0" applyAlignment="0" applyProtection="0"/>
  </cellStyleXfs>
  <cellXfs count="56">
    <xf numFmtId="0" fontId="0" fillId="0" borderId="0" xfId="0"/>
    <xf numFmtId="0" fontId="3" fillId="2" borderId="0" xfId="0" applyFont="1" applyFill="1"/>
    <xf numFmtId="0" fontId="0" fillId="2" borderId="0" xfId="0" applyFill="1"/>
    <xf numFmtId="0" fontId="4" fillId="2" borderId="0" xfId="0" applyFont="1" applyFill="1"/>
    <xf numFmtId="165" fontId="6" fillId="2" borderId="4" xfId="1" applyNumberFormat="1" applyFont="1" applyFill="1" applyBorder="1" applyAlignment="1">
      <alignment horizontal="center" vertical="top" wrapText="1"/>
    </xf>
    <xf numFmtId="165" fontId="5" fillId="2" borderId="5" xfId="1" applyNumberFormat="1" applyFont="1" applyFill="1" applyBorder="1"/>
    <xf numFmtId="165" fontId="0" fillId="2" borderId="6" xfId="1" applyNumberFormat="1" applyFont="1" applyFill="1" applyBorder="1"/>
    <xf numFmtId="165" fontId="0" fillId="2" borderId="7" xfId="1" applyNumberFormat="1" applyFont="1" applyFill="1" applyBorder="1"/>
    <xf numFmtId="165" fontId="2" fillId="2" borderId="5" xfId="1" applyNumberFormat="1" applyFont="1" applyFill="1" applyBorder="1"/>
    <xf numFmtId="165" fontId="5" fillId="2" borderId="8" xfId="1" applyNumberFormat="1" applyFont="1" applyFill="1" applyBorder="1"/>
    <xf numFmtId="165" fontId="0" fillId="2" borderId="9" xfId="1" applyNumberFormat="1" applyFont="1" applyFill="1" applyBorder="1"/>
    <xf numFmtId="165" fontId="0" fillId="2" borderId="0" xfId="1" applyNumberFormat="1" applyFont="1" applyFill="1" applyBorder="1"/>
    <xf numFmtId="165" fontId="2" fillId="2" borderId="8" xfId="1" applyNumberFormat="1" applyFont="1" applyFill="1" applyBorder="1"/>
    <xf numFmtId="165" fontId="6" fillId="2" borderId="4" xfId="1" applyNumberFormat="1" applyFont="1" applyFill="1" applyBorder="1"/>
    <xf numFmtId="165" fontId="2" fillId="2" borderId="1" xfId="1" applyNumberFormat="1" applyFont="1" applyFill="1" applyBorder="1"/>
    <xf numFmtId="165" fontId="2" fillId="2" borderId="2" xfId="1" applyNumberFormat="1" applyFont="1" applyFill="1" applyBorder="1"/>
    <xf numFmtId="165" fontId="2" fillId="2" borderId="3" xfId="1" applyNumberFormat="1" applyFont="1" applyFill="1" applyBorder="1"/>
    <xf numFmtId="165" fontId="2" fillId="2" borderId="4" xfId="1" applyNumberFormat="1" applyFont="1" applyFill="1" applyBorder="1"/>
    <xf numFmtId="165" fontId="6" fillId="2" borderId="3" xfId="1" applyNumberFormat="1" applyFont="1" applyFill="1" applyBorder="1" applyAlignment="1">
      <alignment horizontal="center" vertical="top" wrapText="1"/>
    </xf>
    <xf numFmtId="165" fontId="6" fillId="2" borderId="1" xfId="1" applyNumberFormat="1" applyFont="1" applyFill="1" applyBorder="1" applyAlignment="1">
      <alignment horizontal="center" vertical="top" wrapText="1"/>
    </xf>
    <xf numFmtId="165" fontId="6" fillId="2" borderId="2" xfId="1"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7" fillId="2" borderId="5" xfId="0" applyFont="1" applyFill="1" applyBorder="1"/>
    <xf numFmtId="165" fontId="1" fillId="2" borderId="0" xfId="1" applyNumberFormat="1" applyFont="1" applyFill="1" applyBorder="1"/>
    <xf numFmtId="0" fontId="7" fillId="2" borderId="8" xfId="0" applyFont="1" applyFill="1" applyBorder="1"/>
    <xf numFmtId="0" fontId="8" fillId="2" borderId="4" xfId="0" applyFont="1" applyFill="1" applyBorder="1"/>
    <xf numFmtId="0" fontId="8" fillId="2" borderId="11" xfId="0" applyFont="1" applyFill="1" applyBorder="1"/>
    <xf numFmtId="0" fontId="7" fillId="2" borderId="11" xfId="0" applyFont="1" applyFill="1" applyBorder="1"/>
    <xf numFmtId="165" fontId="1" fillId="2" borderId="9" xfId="1" applyNumberFormat="1" applyFont="1" applyFill="1" applyBorder="1"/>
    <xf numFmtId="165" fontId="1" fillId="2" borderId="10" xfId="1" applyNumberFormat="1" applyFont="1" applyFill="1" applyBorder="1"/>
    <xf numFmtId="0" fontId="9" fillId="2" borderId="0" xfId="0" applyFont="1" applyFill="1"/>
    <xf numFmtId="0" fontId="7" fillId="2" borderId="0" xfId="0" applyFont="1" applyFill="1"/>
    <xf numFmtId="165" fontId="2" fillId="2" borderId="0" xfId="1" applyNumberFormat="1" applyFont="1" applyFill="1" applyBorder="1"/>
    <xf numFmtId="0" fontId="0" fillId="2" borderId="0" xfId="0" applyFill="1" applyAlignment="1">
      <alignment wrapText="1"/>
    </xf>
    <xf numFmtId="165" fontId="6" fillId="2" borderId="1" xfId="1" applyNumberFormat="1"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6" fillId="2" borderId="3" xfId="1" applyNumberFormat="1"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165" fontId="5" fillId="2" borderId="5" xfId="1" applyNumberFormat="1" applyFont="1" applyFill="1" applyBorder="1" applyAlignment="1">
      <alignment vertical="center"/>
    </xf>
    <xf numFmtId="165" fontId="5" fillId="2" borderId="8" xfId="1" applyNumberFormat="1" applyFont="1" applyFill="1" applyBorder="1" applyAlignment="1">
      <alignment vertical="center"/>
    </xf>
    <xf numFmtId="165" fontId="5" fillId="2" borderId="11" xfId="1" applyNumberFormat="1" applyFont="1" applyFill="1" applyBorder="1" applyAlignment="1">
      <alignment vertical="center"/>
    </xf>
    <xf numFmtId="165" fontId="0" fillId="2" borderId="12" xfId="1" applyNumberFormat="1" applyFont="1" applyFill="1" applyBorder="1"/>
    <xf numFmtId="165" fontId="2" fillId="2" borderId="11" xfId="1" applyNumberFormat="1" applyFont="1" applyFill="1" applyBorder="1"/>
    <xf numFmtId="165" fontId="5" fillId="2" borderId="0" xfId="1" applyNumberFormat="1" applyFont="1" applyFill="1" applyBorder="1"/>
    <xf numFmtId="165" fontId="10" fillId="2" borderId="0" xfId="1" applyNumberFormat="1" applyFont="1" applyFill="1" applyBorder="1"/>
    <xf numFmtId="0" fontId="11" fillId="2" borderId="0" xfId="2" applyFill="1"/>
    <xf numFmtId="165" fontId="0" fillId="2" borderId="0" xfId="0" applyNumberFormat="1" applyFill="1"/>
    <xf numFmtId="165" fontId="0" fillId="2" borderId="0" xfId="1" applyNumberFormat="1" applyFont="1" applyFill="1"/>
    <xf numFmtId="165" fontId="12" fillId="2" borderId="0" xfId="1" applyNumberFormat="1" applyFont="1" applyFill="1"/>
    <xf numFmtId="0" fontId="12" fillId="2" borderId="0" xfId="0" applyFont="1" applyFill="1"/>
    <xf numFmtId="165" fontId="13" fillId="2" borderId="7" xfId="1" applyNumberFormat="1" applyFont="1" applyFill="1" applyBorder="1"/>
    <xf numFmtId="165" fontId="13" fillId="2" borderId="0" xfId="1" applyNumberFormat="1" applyFont="1" applyFill="1" applyBorder="1"/>
    <xf numFmtId="165" fontId="13" fillId="2" borderId="12" xfId="1" applyNumberFormat="1" applyFont="1" applyFill="1" applyBorder="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zoomScale="115" zoomScaleNormal="115" workbookViewId="0"/>
  </sheetViews>
  <sheetFormatPr baseColWidth="10" defaultRowHeight="15" x14ac:dyDescent="0.25"/>
  <cols>
    <col min="1" max="1" width="27.140625" style="2" customWidth="1"/>
    <col min="2" max="2" width="88.5703125" style="2" customWidth="1"/>
    <col min="3" max="16384" width="11.42578125" style="2"/>
  </cols>
  <sheetData>
    <row r="1" spans="1:2" x14ac:dyDescent="0.25">
      <c r="A1" s="1" t="s">
        <v>50</v>
      </c>
    </row>
    <row r="3" spans="1:2" x14ac:dyDescent="0.25">
      <c r="A3" s="48" t="s">
        <v>59</v>
      </c>
    </row>
    <row r="5" spans="1:2" x14ac:dyDescent="0.25">
      <c r="A5" s="48" t="s">
        <v>63</v>
      </c>
    </row>
    <row r="7" spans="1:2" x14ac:dyDescent="0.25">
      <c r="A7" s="48" t="s">
        <v>66</v>
      </c>
    </row>
    <row r="9" spans="1:2" x14ac:dyDescent="0.25">
      <c r="A9" s="48" t="s">
        <v>67</v>
      </c>
    </row>
    <row r="10" spans="1:2" x14ac:dyDescent="0.25">
      <c r="B10" s="48" t="s">
        <v>69</v>
      </c>
    </row>
    <row r="11" spans="1:2" x14ac:dyDescent="0.25">
      <c r="B11" s="48" t="s">
        <v>70</v>
      </c>
    </row>
    <row r="13" spans="1:2" x14ac:dyDescent="0.25">
      <c r="A13" s="48" t="s">
        <v>81</v>
      </c>
    </row>
    <row r="14" spans="1:2" x14ac:dyDescent="0.25">
      <c r="B14" s="48" t="s">
        <v>82</v>
      </c>
    </row>
    <row r="15" spans="1:2" x14ac:dyDescent="0.25">
      <c r="B15" s="48" t="s">
        <v>83</v>
      </c>
    </row>
    <row r="17" spans="1:2" x14ac:dyDescent="0.25">
      <c r="A17" s="48" t="s">
        <v>84</v>
      </c>
    </row>
    <row r="19" spans="1:2" x14ac:dyDescent="0.25">
      <c r="A19" s="48" t="s">
        <v>85</v>
      </c>
    </row>
    <row r="21" spans="1:2" x14ac:dyDescent="0.25">
      <c r="A21" s="48" t="s">
        <v>68</v>
      </c>
    </row>
    <row r="22" spans="1:2" x14ac:dyDescent="0.25">
      <c r="B22" s="48" t="s">
        <v>71</v>
      </c>
    </row>
    <row r="23" spans="1:2" x14ac:dyDescent="0.25">
      <c r="B23" s="48" t="s">
        <v>72</v>
      </c>
    </row>
  </sheetData>
  <hyperlinks>
    <hyperlink ref="A3" location="Men0!A1" display="Men0 : Ménages et personnes immigrés selon la définition retenue"/>
    <hyperlink ref="A5" location="'Men1'!A1" display="Men1 : Ménages par taille du ménage et catégorie socioprofessionnelle de la personne de référence du ménage"/>
    <hyperlink ref="A7" location="'Men2'!A1" display="Men2 : Population des ménages par taille du ménage et catégorie socioprofessionnelle de la personne de référence du ménage"/>
    <hyperlink ref="A9" location="'Men3'!A1" display="Men3 : Ménages par âge et type d'activité de la personne de référence âgée de 15 ans ou plus"/>
    <hyperlink ref="B10" location="Men3_H!A1" display="Men3_H : Ménages par âge et type d'activité de la personne de référence âgée de 15 ans ou plus Hommes"/>
    <hyperlink ref="B11" location="Men3_F!A1" display="Men3_F : Ménages par âge et type d'activité de la personne de référence âgée de 15 ans ou plus Femmes"/>
    <hyperlink ref="A13" location="'Men4'!A1" display="Men4 : Ménages par taille du ménage et âge de la personne de référence du ménage"/>
    <hyperlink ref="B14" location="Men4_H!A1" display="Men4_H : Ménages par taille du ménage et âge de la personne de référence du ménage Hommes"/>
    <hyperlink ref="B15" location="Men4_F!A1" display="Men4_F : Ménages par taille du ménage et âge de la personne de référence du ménage Femmes"/>
    <hyperlink ref="A17" location="'Men5'!A1" display="Men5 : Ménages par type de ménage et âge de la personne de référence du ménage"/>
    <hyperlink ref="A19" location="'Men6'!A1" display="Men6 : Population des ménages par type de ménage et âge de la personne de référence du ménage"/>
    <hyperlink ref="A21" location="'Men7'!A1" display="Men7 : Population des ménages par âge et mode de cohabitation"/>
    <hyperlink ref="B22" location="Men7_H!A1" display="Men7_H : Population des ménages par âge et mode de cohabitation Hommes"/>
    <hyperlink ref="B23" location="Men7_F!A1" display="Men7_F : Population des ménages par âge et mode de cohabitation Fem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9" width="10.42578125" style="2" customWidth="1"/>
    <col min="10" max="10" width="9.85546875" style="2" customWidth="1"/>
    <col min="11" max="11" width="11.140625" style="2" customWidth="1"/>
    <col min="12" max="12" width="9.28515625" style="2" customWidth="1"/>
    <col min="13" max="13" width="11" style="2" customWidth="1"/>
    <col min="14" max="14" width="10.28515625" style="2" customWidth="1"/>
    <col min="15" max="15" width="10" style="2" customWidth="1"/>
    <col min="16" max="16" width="16.85546875" style="2" customWidth="1"/>
    <col min="17" max="16384" width="40.42578125" style="2"/>
  </cols>
  <sheetData>
    <row r="1" spans="1:16" x14ac:dyDescent="0.25">
      <c r="A1" s="1" t="s">
        <v>78</v>
      </c>
    </row>
    <row r="2" spans="1:16" x14ac:dyDescent="0.25">
      <c r="A2" s="3" t="s">
        <v>0</v>
      </c>
      <c r="J2" s="50"/>
      <c r="K2" s="50"/>
      <c r="L2" s="50"/>
      <c r="M2" s="50"/>
      <c r="N2" s="50"/>
      <c r="O2" s="50"/>
      <c r="P2" s="50"/>
    </row>
    <row r="3" spans="1:16" x14ac:dyDescent="0.25">
      <c r="B3" s="19" t="s">
        <v>13</v>
      </c>
      <c r="C3" s="20" t="s">
        <v>14</v>
      </c>
      <c r="D3" s="20" t="s">
        <v>15</v>
      </c>
      <c r="E3" s="20" t="s">
        <v>16</v>
      </c>
      <c r="F3" s="20" t="s">
        <v>17</v>
      </c>
      <c r="G3" s="18" t="s">
        <v>18</v>
      </c>
      <c r="H3" s="18" t="s">
        <v>1</v>
      </c>
      <c r="J3" s="50"/>
      <c r="K3" s="50"/>
      <c r="L3" s="50"/>
      <c r="M3" s="50"/>
      <c r="N3" s="50"/>
      <c r="O3" s="50"/>
      <c r="P3" s="50"/>
    </row>
    <row r="4" spans="1:16" x14ac:dyDescent="0.25">
      <c r="A4" s="25" t="s">
        <v>32</v>
      </c>
      <c r="B4" s="50">
        <v>6782.77</v>
      </c>
      <c r="C4" s="50">
        <v>1137.58</v>
      </c>
      <c r="D4" s="50">
        <v>329.42</v>
      </c>
      <c r="E4" s="50">
        <v>176.1</v>
      </c>
      <c r="F4" s="50">
        <v>99.18</v>
      </c>
      <c r="G4" s="50">
        <v>62.61</v>
      </c>
      <c r="H4" s="8">
        <f>SUM(B4:G4)</f>
        <v>8587.6600000000017</v>
      </c>
      <c r="I4" s="49"/>
      <c r="J4" s="50"/>
      <c r="K4" s="50"/>
      <c r="L4" s="50"/>
      <c r="M4" s="50"/>
      <c r="N4" s="50"/>
      <c r="O4" s="50"/>
      <c r="P4" s="50"/>
    </row>
    <row r="5" spans="1:16" x14ac:dyDescent="0.25">
      <c r="A5" s="27" t="s">
        <v>26</v>
      </c>
      <c r="B5" s="50">
        <v>31295.52</v>
      </c>
      <c r="C5" s="50">
        <v>9181</v>
      </c>
      <c r="D5" s="50">
        <v>2939.34</v>
      </c>
      <c r="E5" s="50">
        <v>1004.39</v>
      </c>
      <c r="F5" s="50">
        <v>367.68</v>
      </c>
      <c r="G5" s="50">
        <v>246.1</v>
      </c>
      <c r="H5" s="12">
        <f t="shared" ref="H5:H10" si="0">SUM(B5:G5)</f>
        <v>45034.03</v>
      </c>
      <c r="I5" s="49"/>
      <c r="J5" s="50"/>
      <c r="K5" s="50"/>
      <c r="L5" s="50"/>
      <c r="M5" s="50"/>
      <c r="N5" s="50"/>
      <c r="O5" s="50"/>
      <c r="P5" s="50"/>
    </row>
    <row r="6" spans="1:16" x14ac:dyDescent="0.25">
      <c r="A6" s="27" t="s">
        <v>27</v>
      </c>
      <c r="B6" s="50">
        <v>67198.929999999993</v>
      </c>
      <c r="C6" s="50">
        <v>63573.33</v>
      </c>
      <c r="D6" s="50">
        <v>47311.31</v>
      </c>
      <c r="E6" s="50">
        <v>33970.21</v>
      </c>
      <c r="F6" s="50">
        <v>14642.65</v>
      </c>
      <c r="G6" s="50">
        <v>7443.39</v>
      </c>
      <c r="H6" s="12">
        <f t="shared" si="0"/>
        <v>234139.82</v>
      </c>
      <c r="I6" s="49"/>
      <c r="J6" s="50"/>
      <c r="K6" s="50"/>
      <c r="L6" s="50"/>
      <c r="M6" s="50"/>
      <c r="N6" s="50"/>
      <c r="O6" s="50"/>
      <c r="P6" s="50"/>
    </row>
    <row r="7" spans="1:16" x14ac:dyDescent="0.25">
      <c r="A7" s="27" t="s">
        <v>28</v>
      </c>
      <c r="B7" s="50">
        <v>54241.11</v>
      </c>
      <c r="C7" s="50">
        <v>77288.08</v>
      </c>
      <c r="D7" s="50">
        <v>70686.58</v>
      </c>
      <c r="E7" s="50">
        <v>57394.78</v>
      </c>
      <c r="F7" s="50">
        <v>28163.74</v>
      </c>
      <c r="G7" s="50">
        <v>16335.99</v>
      </c>
      <c r="H7" s="12">
        <f t="shared" si="0"/>
        <v>304110.28000000003</v>
      </c>
      <c r="I7" s="49"/>
      <c r="J7" s="50"/>
      <c r="K7" s="50"/>
      <c r="L7" s="50"/>
      <c r="M7" s="50"/>
      <c r="N7" s="50"/>
      <c r="O7" s="50"/>
      <c r="P7" s="50"/>
    </row>
    <row r="8" spans="1:16" x14ac:dyDescent="0.25">
      <c r="A8" s="27" t="s">
        <v>29</v>
      </c>
      <c r="B8" s="50">
        <v>62698.91</v>
      </c>
      <c r="C8" s="50">
        <v>66823.17</v>
      </c>
      <c r="D8" s="50">
        <v>30590.48</v>
      </c>
      <c r="E8" s="50">
        <v>13962.91</v>
      </c>
      <c r="F8" s="50">
        <v>5535.88</v>
      </c>
      <c r="G8" s="50">
        <v>3331.69</v>
      </c>
      <c r="H8" s="12">
        <f t="shared" si="0"/>
        <v>182943.04</v>
      </c>
      <c r="I8" s="49"/>
      <c r="J8" s="50"/>
      <c r="K8" s="50"/>
      <c r="L8" s="50"/>
      <c r="M8" s="50"/>
      <c r="N8" s="50"/>
      <c r="O8" s="50"/>
      <c r="P8" s="50"/>
    </row>
    <row r="9" spans="1:16" x14ac:dyDescent="0.25">
      <c r="A9" s="27" t="s">
        <v>30</v>
      </c>
      <c r="B9" s="50">
        <v>89410.32</v>
      </c>
      <c r="C9" s="50">
        <v>36131.800000000003</v>
      </c>
      <c r="D9" s="50">
        <v>5909.85</v>
      </c>
      <c r="E9" s="50">
        <v>1661.62</v>
      </c>
      <c r="F9" s="50">
        <v>484.54</v>
      </c>
      <c r="G9" s="50">
        <v>408.31</v>
      </c>
      <c r="H9" s="12">
        <f t="shared" si="0"/>
        <v>134006.44</v>
      </c>
      <c r="I9" s="49"/>
      <c r="J9" s="50"/>
      <c r="K9" s="50"/>
      <c r="L9" s="50"/>
      <c r="M9" s="50"/>
      <c r="N9" s="50"/>
      <c r="O9" s="50"/>
      <c r="P9" s="50"/>
    </row>
    <row r="10" spans="1:16" x14ac:dyDescent="0.25">
      <c r="A10" s="27" t="s">
        <v>31</v>
      </c>
      <c r="B10" s="50">
        <v>51392.14</v>
      </c>
      <c r="C10" s="50">
        <v>12269.49</v>
      </c>
      <c r="D10" s="50">
        <v>1179.53</v>
      </c>
      <c r="E10" s="50">
        <v>243.01</v>
      </c>
      <c r="F10" s="50">
        <v>84.68</v>
      </c>
      <c r="G10" s="50">
        <v>32.82</v>
      </c>
      <c r="H10" s="12">
        <f t="shared" si="0"/>
        <v>65201.67</v>
      </c>
      <c r="I10" s="49"/>
      <c r="J10" s="50"/>
    </row>
    <row r="11" spans="1:16" x14ac:dyDescent="0.25">
      <c r="A11" s="13" t="s">
        <v>10</v>
      </c>
      <c r="B11" s="14">
        <f>SUM(B4:B10)</f>
        <v>363019.70000000007</v>
      </c>
      <c r="C11" s="15">
        <f t="shared" ref="C11:H11" si="1">SUM(C4:C10)</f>
        <v>266404.44999999995</v>
      </c>
      <c r="D11" s="15">
        <f t="shared" si="1"/>
        <v>158946.51</v>
      </c>
      <c r="E11" s="15">
        <f t="shared" si="1"/>
        <v>108413.01999999999</v>
      </c>
      <c r="F11" s="15">
        <f t="shared" si="1"/>
        <v>49378.35</v>
      </c>
      <c r="G11" s="15">
        <f t="shared" si="1"/>
        <v>27860.91</v>
      </c>
      <c r="H11" s="17">
        <f t="shared" si="1"/>
        <v>974022.94000000006</v>
      </c>
      <c r="J11" s="50"/>
      <c r="K11" s="50"/>
      <c r="L11" s="50"/>
      <c r="M11" s="50"/>
      <c r="N11" s="50"/>
      <c r="O11" s="50"/>
      <c r="P11" s="50"/>
    </row>
    <row r="12" spans="1:16" x14ac:dyDescent="0.25">
      <c r="A12" s="34" t="s">
        <v>61</v>
      </c>
      <c r="B12" s="35"/>
      <c r="C12" s="35"/>
      <c r="D12" s="35"/>
      <c r="E12" s="35"/>
      <c r="F12" s="35"/>
      <c r="G12" s="35"/>
      <c r="H12" s="35"/>
      <c r="J12" s="50"/>
      <c r="K12" s="50"/>
      <c r="L12" s="50"/>
      <c r="M12" s="50"/>
      <c r="N12" s="50"/>
      <c r="O12" s="50"/>
      <c r="P12" s="50"/>
    </row>
    <row r="13" spans="1:16" x14ac:dyDescent="0.25">
      <c r="A13" s="34" t="s">
        <v>49</v>
      </c>
      <c r="B13" s="35"/>
      <c r="C13" s="35"/>
      <c r="D13" s="35"/>
      <c r="E13" s="35"/>
      <c r="F13" s="35"/>
      <c r="G13" s="35"/>
      <c r="H13" s="35"/>
      <c r="J13" s="50"/>
      <c r="K13" s="50"/>
      <c r="L13" s="50"/>
      <c r="M13" s="50"/>
      <c r="N13" s="50"/>
      <c r="O13" s="50"/>
      <c r="P13" s="50"/>
    </row>
    <row r="14" spans="1:16" x14ac:dyDescent="0.25">
      <c r="A14" s="33" t="s">
        <v>86</v>
      </c>
      <c r="B14" s="35"/>
      <c r="C14" s="35"/>
      <c r="D14" s="35"/>
      <c r="E14" s="35"/>
      <c r="F14" s="35"/>
      <c r="G14" s="35"/>
      <c r="H14" s="35"/>
      <c r="J14" s="50"/>
      <c r="K14" s="50"/>
      <c r="L14" s="50"/>
      <c r="M14" s="50"/>
      <c r="N14" s="50"/>
      <c r="O14" s="50"/>
      <c r="P14" s="50"/>
    </row>
    <row r="15" spans="1:16" x14ac:dyDescent="0.25">
      <c r="J15" s="50"/>
      <c r="K15" s="50"/>
      <c r="L15" s="50"/>
      <c r="M15" s="50"/>
      <c r="N15" s="50"/>
      <c r="O15" s="50"/>
      <c r="P15" s="50"/>
    </row>
    <row r="16" spans="1:16" x14ac:dyDescent="0.25">
      <c r="A16" s="3" t="s">
        <v>11</v>
      </c>
      <c r="J16" s="50"/>
      <c r="K16" s="50"/>
      <c r="L16" s="50"/>
      <c r="M16" s="50"/>
      <c r="N16" s="50"/>
      <c r="O16" s="50"/>
      <c r="P16" s="50"/>
    </row>
    <row r="17" spans="1:16" x14ac:dyDescent="0.25">
      <c r="B17" s="19" t="s">
        <v>13</v>
      </c>
      <c r="C17" s="20" t="s">
        <v>14</v>
      </c>
      <c r="D17" s="20" t="s">
        <v>15</v>
      </c>
      <c r="E17" s="20" t="s">
        <v>16</v>
      </c>
      <c r="F17" s="20" t="s">
        <v>17</v>
      </c>
      <c r="G17" s="18" t="s">
        <v>18</v>
      </c>
      <c r="H17" s="4" t="s">
        <v>1</v>
      </c>
      <c r="J17" s="50"/>
      <c r="K17" s="50"/>
      <c r="L17" s="50"/>
      <c r="M17" s="50"/>
      <c r="N17" s="50"/>
      <c r="O17" s="50"/>
      <c r="P17" s="50"/>
    </row>
    <row r="18" spans="1:16" x14ac:dyDescent="0.25">
      <c r="A18" s="25" t="s">
        <v>32</v>
      </c>
      <c r="B18" s="50">
        <v>108600.88</v>
      </c>
      <c r="C18" s="50">
        <v>15293.09</v>
      </c>
      <c r="D18" s="50">
        <v>3008.36</v>
      </c>
      <c r="E18" s="50">
        <v>1102.1300000000001</v>
      </c>
      <c r="F18" s="50">
        <v>648.54999999999995</v>
      </c>
      <c r="G18" s="50">
        <v>413.22</v>
      </c>
      <c r="H18" s="8">
        <f>SUM(B18:G18)</f>
        <v>129066.23000000001</v>
      </c>
      <c r="I18" s="49"/>
      <c r="J18" s="50"/>
      <c r="K18" s="50"/>
      <c r="L18" s="50"/>
      <c r="M18" s="50"/>
      <c r="N18" s="50"/>
      <c r="O18" s="50"/>
      <c r="P18" s="50"/>
    </row>
    <row r="19" spans="1:16" x14ac:dyDescent="0.25">
      <c r="A19" s="27" t="s">
        <v>26</v>
      </c>
      <c r="B19" s="50">
        <v>295760.76</v>
      </c>
      <c r="C19" s="50">
        <v>86930.5</v>
      </c>
      <c r="D19" s="50">
        <v>18101.72</v>
      </c>
      <c r="E19" s="50">
        <v>5031.93</v>
      </c>
      <c r="F19" s="50">
        <v>1516.21</v>
      </c>
      <c r="G19" s="50">
        <v>881.1</v>
      </c>
      <c r="H19" s="12">
        <f t="shared" ref="H19:H24" si="2">SUM(B19:G19)</f>
        <v>408222.22</v>
      </c>
      <c r="I19" s="49"/>
      <c r="J19" s="50"/>
      <c r="K19" s="50"/>
      <c r="L19" s="50"/>
      <c r="M19" s="50"/>
      <c r="N19" s="50"/>
      <c r="O19" s="50"/>
      <c r="P19" s="50"/>
    </row>
    <row r="20" spans="1:16" x14ac:dyDescent="0.25">
      <c r="A20" s="27" t="s">
        <v>27</v>
      </c>
      <c r="B20" s="50">
        <v>523436.13</v>
      </c>
      <c r="C20" s="50">
        <v>354311.95</v>
      </c>
      <c r="D20" s="50">
        <v>240339.68</v>
      </c>
      <c r="E20" s="50">
        <v>162318.70000000001</v>
      </c>
      <c r="F20" s="50">
        <v>46086.28</v>
      </c>
      <c r="G20" s="50">
        <v>14512.32</v>
      </c>
      <c r="H20" s="12">
        <f t="shared" si="2"/>
        <v>1341005.06</v>
      </c>
      <c r="I20" s="49"/>
      <c r="J20" s="50"/>
      <c r="K20" s="50"/>
      <c r="L20" s="50"/>
      <c r="M20" s="50"/>
      <c r="N20" s="50"/>
      <c r="O20" s="50"/>
      <c r="P20" s="50"/>
    </row>
    <row r="21" spans="1:16" x14ac:dyDescent="0.25">
      <c r="A21" s="27" t="s">
        <v>28</v>
      </c>
      <c r="B21" s="50">
        <v>472003.37</v>
      </c>
      <c r="C21" s="50">
        <v>462103.94</v>
      </c>
      <c r="D21" s="50">
        <v>355683.8</v>
      </c>
      <c r="E21" s="50">
        <v>249976.17</v>
      </c>
      <c r="F21" s="50">
        <v>75450.86</v>
      </c>
      <c r="G21" s="50">
        <v>21653.8</v>
      </c>
      <c r="H21" s="12">
        <f t="shared" si="2"/>
        <v>1636871.9400000002</v>
      </c>
      <c r="I21" s="49"/>
      <c r="J21" s="50"/>
      <c r="K21" s="50"/>
      <c r="L21" s="50"/>
      <c r="M21" s="50"/>
      <c r="N21" s="50"/>
      <c r="O21" s="50"/>
      <c r="P21" s="50"/>
    </row>
    <row r="22" spans="1:16" x14ac:dyDescent="0.25">
      <c r="A22" s="27" t="s">
        <v>29</v>
      </c>
      <c r="B22" s="50">
        <v>588054.84</v>
      </c>
      <c r="C22" s="50">
        <v>469104.19</v>
      </c>
      <c r="D22" s="50">
        <v>116940.33</v>
      </c>
      <c r="E22" s="50">
        <v>32431</v>
      </c>
      <c r="F22" s="50">
        <v>7057.55</v>
      </c>
      <c r="G22" s="50">
        <v>2599.91</v>
      </c>
      <c r="H22" s="12">
        <f t="shared" si="2"/>
        <v>1216187.82</v>
      </c>
      <c r="I22" s="49"/>
      <c r="J22" s="50"/>
      <c r="K22" s="50"/>
      <c r="L22" s="50"/>
      <c r="M22" s="50"/>
      <c r="N22" s="50"/>
      <c r="O22" s="50"/>
      <c r="P22" s="50"/>
    </row>
    <row r="23" spans="1:16" x14ac:dyDescent="0.25">
      <c r="A23" s="27" t="s">
        <v>30</v>
      </c>
      <c r="B23" s="50">
        <v>932600.28</v>
      </c>
      <c r="C23" s="50">
        <v>341770.75</v>
      </c>
      <c r="D23" s="50">
        <v>23902.89</v>
      </c>
      <c r="E23" s="50">
        <v>3799.08</v>
      </c>
      <c r="F23" s="50">
        <v>868.09</v>
      </c>
      <c r="G23" s="50">
        <v>454.62</v>
      </c>
      <c r="H23" s="12">
        <f t="shared" si="2"/>
        <v>1303395.7100000002</v>
      </c>
      <c r="I23" s="49"/>
      <c r="J23" s="50"/>
      <c r="K23" s="50"/>
      <c r="L23" s="50"/>
      <c r="M23" s="50"/>
      <c r="N23" s="50"/>
      <c r="O23" s="50"/>
      <c r="P23" s="50"/>
    </row>
    <row r="24" spans="1:16" x14ac:dyDescent="0.25">
      <c r="A24" s="27" t="s">
        <v>31</v>
      </c>
      <c r="B24" s="50">
        <v>755547.33</v>
      </c>
      <c r="C24" s="50">
        <v>139975.06</v>
      </c>
      <c r="D24" s="50">
        <v>7176.33</v>
      </c>
      <c r="E24" s="50">
        <v>1034.5999999999999</v>
      </c>
      <c r="F24" s="50">
        <v>235.01</v>
      </c>
      <c r="G24" s="50">
        <v>74.69</v>
      </c>
      <c r="H24" s="12">
        <f t="shared" si="2"/>
        <v>904043.01999999979</v>
      </c>
      <c r="I24" s="49"/>
      <c r="J24" s="50"/>
      <c r="K24" s="50"/>
      <c r="L24" s="50"/>
      <c r="M24" s="50"/>
      <c r="N24" s="50"/>
      <c r="O24" s="50"/>
      <c r="P24" s="50"/>
    </row>
    <row r="25" spans="1:16" x14ac:dyDescent="0.25">
      <c r="A25" s="13" t="s">
        <v>10</v>
      </c>
      <c r="B25" s="14">
        <f>SUM(B18:B24)</f>
        <v>3676003.59</v>
      </c>
      <c r="C25" s="15">
        <f t="shared" ref="C25:H25" si="3">SUM(C18:C24)</f>
        <v>1869489.48</v>
      </c>
      <c r="D25" s="15">
        <f t="shared" si="3"/>
        <v>765153.11</v>
      </c>
      <c r="E25" s="15">
        <f t="shared" si="3"/>
        <v>455693.61000000004</v>
      </c>
      <c r="F25" s="15">
        <f t="shared" si="3"/>
        <v>131862.55000000002</v>
      </c>
      <c r="G25" s="15">
        <f t="shared" si="3"/>
        <v>40589.660000000011</v>
      </c>
      <c r="H25" s="17">
        <f t="shared" si="3"/>
        <v>6938792</v>
      </c>
      <c r="J25" s="50"/>
      <c r="K25" s="50"/>
      <c r="L25" s="50"/>
      <c r="M25" s="50"/>
      <c r="N25" s="50"/>
      <c r="O25" s="50"/>
      <c r="P25" s="50"/>
    </row>
    <row r="26" spans="1:16" x14ac:dyDescent="0.25">
      <c r="A26" s="34" t="s">
        <v>62</v>
      </c>
      <c r="B26" s="35"/>
      <c r="C26" s="35"/>
      <c r="D26" s="35"/>
      <c r="E26" s="35"/>
      <c r="F26" s="35"/>
      <c r="G26" s="35"/>
      <c r="H26" s="35"/>
      <c r="J26" s="50"/>
      <c r="K26" s="50"/>
      <c r="L26" s="50"/>
      <c r="M26" s="50"/>
      <c r="N26" s="50"/>
      <c r="O26" s="50"/>
      <c r="P26" s="50"/>
    </row>
    <row r="27" spans="1:16" x14ac:dyDescent="0.25">
      <c r="A27" s="34" t="s">
        <v>49</v>
      </c>
      <c r="B27" s="35"/>
      <c r="C27" s="35"/>
      <c r="D27" s="35"/>
      <c r="E27" s="35"/>
      <c r="F27" s="35"/>
      <c r="G27" s="35"/>
      <c r="H27" s="35"/>
      <c r="J27" s="50"/>
    </row>
    <row r="28" spans="1:16" x14ac:dyDescent="0.25">
      <c r="A28" s="33" t="s">
        <v>86</v>
      </c>
      <c r="B28" s="35"/>
      <c r="C28" s="35"/>
      <c r="D28" s="35"/>
      <c r="E28" s="35"/>
      <c r="F28" s="35"/>
      <c r="G28" s="35"/>
      <c r="H28" s="35"/>
      <c r="J28" s="50"/>
      <c r="K28" s="50"/>
      <c r="L28" s="50"/>
      <c r="M28" s="50"/>
      <c r="N28" s="50"/>
      <c r="O28" s="50"/>
      <c r="P28" s="50"/>
    </row>
    <row r="29" spans="1:16" x14ac:dyDescent="0.25">
      <c r="J29" s="50"/>
      <c r="K29" s="50"/>
      <c r="L29" s="50"/>
      <c r="M29" s="50"/>
      <c r="N29" s="50"/>
      <c r="O29" s="50"/>
      <c r="P29" s="50"/>
    </row>
    <row r="30" spans="1:16" x14ac:dyDescent="0.25">
      <c r="A30" s="3" t="s">
        <v>12</v>
      </c>
      <c r="J30" s="50"/>
      <c r="K30" s="50"/>
      <c r="L30" s="50"/>
      <c r="M30" s="50"/>
      <c r="N30" s="50"/>
      <c r="O30" s="50"/>
      <c r="P30" s="50"/>
    </row>
    <row r="31" spans="1:16" x14ac:dyDescent="0.25">
      <c r="B31" s="19" t="s">
        <v>13</v>
      </c>
      <c r="C31" s="20" t="s">
        <v>14</v>
      </c>
      <c r="D31" s="20" t="s">
        <v>15</v>
      </c>
      <c r="E31" s="20" t="s">
        <v>16</v>
      </c>
      <c r="F31" s="20" t="s">
        <v>17</v>
      </c>
      <c r="G31" s="18" t="s">
        <v>18</v>
      </c>
      <c r="H31" s="4" t="s">
        <v>1</v>
      </c>
      <c r="J31" s="50"/>
      <c r="K31" s="50"/>
      <c r="L31" s="50"/>
      <c r="M31" s="50"/>
      <c r="N31" s="50"/>
      <c r="O31" s="50"/>
      <c r="P31" s="50"/>
    </row>
    <row r="32" spans="1:16" x14ac:dyDescent="0.25">
      <c r="A32" s="25" t="s">
        <v>32</v>
      </c>
      <c r="B32" s="6">
        <f t="shared" ref="B32:H39" si="4">B4+B18</f>
        <v>115383.65000000001</v>
      </c>
      <c r="C32" s="7">
        <f t="shared" si="4"/>
        <v>16430.669999999998</v>
      </c>
      <c r="D32" s="7">
        <f t="shared" si="4"/>
        <v>3337.78</v>
      </c>
      <c r="E32" s="7">
        <f t="shared" si="4"/>
        <v>1278.23</v>
      </c>
      <c r="F32" s="7">
        <f t="shared" si="4"/>
        <v>747.73</v>
      </c>
      <c r="G32" s="7">
        <f t="shared" si="4"/>
        <v>475.83000000000004</v>
      </c>
      <c r="H32" s="8">
        <f t="shared" si="4"/>
        <v>137653.89000000001</v>
      </c>
      <c r="J32" s="50"/>
      <c r="K32" s="50"/>
      <c r="L32" s="50"/>
      <c r="M32" s="50"/>
      <c r="N32" s="50"/>
      <c r="O32" s="50"/>
      <c r="P32" s="50"/>
    </row>
    <row r="33" spans="1:16" x14ac:dyDescent="0.25">
      <c r="A33" s="27" t="s">
        <v>26</v>
      </c>
      <c r="B33" s="10">
        <f t="shared" si="4"/>
        <v>327056.28000000003</v>
      </c>
      <c r="C33" s="11">
        <f t="shared" si="4"/>
        <v>96111.5</v>
      </c>
      <c r="D33" s="11">
        <f t="shared" si="4"/>
        <v>21041.06</v>
      </c>
      <c r="E33" s="11">
        <f t="shared" si="4"/>
        <v>6036.3200000000006</v>
      </c>
      <c r="F33" s="11">
        <f t="shared" si="4"/>
        <v>1883.89</v>
      </c>
      <c r="G33" s="11">
        <f t="shared" si="4"/>
        <v>1127.2</v>
      </c>
      <c r="H33" s="12">
        <f t="shared" si="4"/>
        <v>453256.25</v>
      </c>
      <c r="J33" s="50"/>
      <c r="K33" s="50"/>
      <c r="L33" s="50"/>
      <c r="M33" s="50"/>
      <c r="N33" s="50"/>
      <c r="O33" s="50"/>
      <c r="P33" s="50"/>
    </row>
    <row r="34" spans="1:16" x14ac:dyDescent="0.25">
      <c r="A34" s="27" t="s">
        <v>27</v>
      </c>
      <c r="B34" s="10">
        <f t="shared" si="4"/>
        <v>590635.06000000006</v>
      </c>
      <c r="C34" s="11">
        <f t="shared" si="4"/>
        <v>417885.28</v>
      </c>
      <c r="D34" s="11">
        <f t="shared" si="4"/>
        <v>287650.99</v>
      </c>
      <c r="E34" s="11">
        <f t="shared" si="4"/>
        <v>196288.91</v>
      </c>
      <c r="F34" s="11">
        <f t="shared" si="4"/>
        <v>60728.93</v>
      </c>
      <c r="G34" s="11">
        <f t="shared" si="4"/>
        <v>21955.71</v>
      </c>
      <c r="H34" s="12">
        <f t="shared" si="4"/>
        <v>1575144.8800000001</v>
      </c>
      <c r="J34" s="50"/>
      <c r="K34" s="50"/>
      <c r="L34" s="50"/>
      <c r="M34" s="50"/>
      <c r="N34" s="50"/>
      <c r="O34" s="50"/>
      <c r="P34" s="50"/>
    </row>
    <row r="35" spans="1:16" x14ac:dyDescent="0.25">
      <c r="A35" s="27" t="s">
        <v>28</v>
      </c>
      <c r="B35" s="10">
        <f t="shared" si="4"/>
        <v>526244.48</v>
      </c>
      <c r="C35" s="11">
        <f t="shared" si="4"/>
        <v>539392.02</v>
      </c>
      <c r="D35" s="11">
        <f t="shared" si="4"/>
        <v>426370.38</v>
      </c>
      <c r="E35" s="11">
        <f t="shared" si="4"/>
        <v>307370.95</v>
      </c>
      <c r="F35" s="11">
        <f t="shared" si="4"/>
        <v>103614.6</v>
      </c>
      <c r="G35" s="11">
        <f t="shared" si="4"/>
        <v>37989.79</v>
      </c>
      <c r="H35" s="12">
        <f t="shared" si="4"/>
        <v>1940982.2200000002</v>
      </c>
    </row>
    <row r="36" spans="1:16" x14ac:dyDescent="0.25">
      <c r="A36" s="27" t="s">
        <v>29</v>
      </c>
      <c r="B36" s="10">
        <f t="shared" si="4"/>
        <v>650753.75</v>
      </c>
      <c r="C36" s="11">
        <f t="shared" si="4"/>
        <v>535927.36</v>
      </c>
      <c r="D36" s="11">
        <f t="shared" si="4"/>
        <v>147530.81</v>
      </c>
      <c r="E36" s="11">
        <f t="shared" si="4"/>
        <v>46393.91</v>
      </c>
      <c r="F36" s="11">
        <f t="shared" si="4"/>
        <v>12593.43</v>
      </c>
      <c r="G36" s="11">
        <f t="shared" si="4"/>
        <v>5931.6</v>
      </c>
      <c r="H36" s="12">
        <f t="shared" si="4"/>
        <v>1399130.86</v>
      </c>
    </row>
    <row r="37" spans="1:16" x14ac:dyDescent="0.25">
      <c r="A37" s="27" t="s">
        <v>30</v>
      </c>
      <c r="B37" s="10">
        <f t="shared" si="4"/>
        <v>1022010.6000000001</v>
      </c>
      <c r="C37" s="11">
        <f t="shared" si="4"/>
        <v>377902.55</v>
      </c>
      <c r="D37" s="11">
        <f t="shared" si="4"/>
        <v>29812.739999999998</v>
      </c>
      <c r="E37" s="11">
        <f t="shared" si="4"/>
        <v>5460.7</v>
      </c>
      <c r="F37" s="11">
        <f t="shared" si="4"/>
        <v>1352.63</v>
      </c>
      <c r="G37" s="11">
        <f t="shared" si="4"/>
        <v>862.93000000000006</v>
      </c>
      <c r="H37" s="12">
        <f t="shared" si="4"/>
        <v>1437402.1500000001</v>
      </c>
    </row>
    <row r="38" spans="1:16" x14ac:dyDescent="0.25">
      <c r="A38" s="27" t="s">
        <v>31</v>
      </c>
      <c r="B38" s="10">
        <f t="shared" si="4"/>
        <v>806939.47</v>
      </c>
      <c r="C38" s="11">
        <f t="shared" si="4"/>
        <v>152244.54999999999</v>
      </c>
      <c r="D38" s="11">
        <f t="shared" si="4"/>
        <v>8355.86</v>
      </c>
      <c r="E38" s="11">
        <f t="shared" si="4"/>
        <v>1277.6099999999999</v>
      </c>
      <c r="F38" s="11">
        <f t="shared" si="4"/>
        <v>319.69</v>
      </c>
      <c r="G38" s="11">
        <f t="shared" si="4"/>
        <v>107.50999999999999</v>
      </c>
      <c r="H38" s="12">
        <f t="shared" si="4"/>
        <v>969244.68999999983</v>
      </c>
    </row>
    <row r="39" spans="1:16" x14ac:dyDescent="0.25">
      <c r="A39" s="13" t="s">
        <v>10</v>
      </c>
      <c r="B39" s="14">
        <f t="shared" si="4"/>
        <v>4039023.29</v>
      </c>
      <c r="C39" s="15">
        <f t="shared" si="4"/>
        <v>2135893.9299999997</v>
      </c>
      <c r="D39" s="15">
        <f t="shared" si="4"/>
        <v>924099.62</v>
      </c>
      <c r="E39" s="15">
        <f t="shared" si="4"/>
        <v>564106.63</v>
      </c>
      <c r="F39" s="15">
        <f t="shared" si="4"/>
        <v>181240.90000000002</v>
      </c>
      <c r="G39" s="15">
        <f t="shared" si="4"/>
        <v>68450.570000000007</v>
      </c>
      <c r="H39" s="17">
        <f t="shared" si="4"/>
        <v>7912814.9400000004</v>
      </c>
    </row>
    <row r="40" spans="1:16" x14ac:dyDescent="0.25">
      <c r="A40" s="34" t="s">
        <v>49</v>
      </c>
    </row>
    <row r="41" spans="1:16" x14ac:dyDescent="0.25">
      <c r="A41" s="33" t="s">
        <v>86</v>
      </c>
    </row>
  </sheetData>
  <pageMargins left="0.7" right="0.7" top="0.75" bottom="0.75" header="0.3" footer="0.3"/>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sheetViews>
  <sheetFormatPr baseColWidth="10" defaultColWidth="10.7109375" defaultRowHeight="15" x14ac:dyDescent="0.25"/>
  <cols>
    <col min="1" max="1" width="46.140625" style="2" customWidth="1"/>
    <col min="2" max="2" width="13.5703125" style="2" bestFit="1" customWidth="1"/>
    <col min="3" max="5" width="19.140625" style="2" bestFit="1" customWidth="1"/>
    <col min="6" max="6" width="20" style="2" bestFit="1" customWidth="1"/>
    <col min="7" max="7" width="20" style="2" customWidth="1"/>
    <col min="8" max="8" width="20.85546875" style="2" bestFit="1" customWidth="1"/>
    <col min="9" max="9" width="12.7109375" style="2" bestFit="1" customWidth="1"/>
    <col min="10" max="10" width="12.5703125" style="2" customWidth="1"/>
    <col min="11" max="11" width="11.28515625" style="2" customWidth="1"/>
    <col min="12" max="12" width="12.85546875" style="2" customWidth="1"/>
    <col min="13" max="13" width="6.140625" style="2" customWidth="1"/>
    <col min="14" max="14" width="10.140625" style="2" customWidth="1"/>
    <col min="15" max="15" width="12.5703125" style="2" customWidth="1"/>
    <col min="16" max="16" width="11.28515625" style="2" customWidth="1"/>
    <col min="17" max="17" width="13.7109375" style="2" customWidth="1"/>
    <col min="18" max="18" width="13.85546875" style="2" bestFit="1" customWidth="1"/>
    <col min="19" max="16384" width="10.7109375" style="2"/>
  </cols>
  <sheetData>
    <row r="1" spans="1:9" x14ac:dyDescent="0.25">
      <c r="A1" s="1" t="s">
        <v>79</v>
      </c>
    </row>
    <row r="2" spans="1:9" x14ac:dyDescent="0.25">
      <c r="A2" s="3" t="s">
        <v>0</v>
      </c>
    </row>
    <row r="3" spans="1:9" x14ac:dyDescent="0.25">
      <c r="B3" s="19" t="s">
        <v>32</v>
      </c>
      <c r="C3" s="20" t="s">
        <v>26</v>
      </c>
      <c r="D3" s="20" t="s">
        <v>27</v>
      </c>
      <c r="E3" s="20" t="s">
        <v>28</v>
      </c>
      <c r="F3" s="20" t="s">
        <v>29</v>
      </c>
      <c r="G3" s="20" t="s">
        <v>30</v>
      </c>
      <c r="H3" s="18" t="s">
        <v>31</v>
      </c>
      <c r="I3" s="18" t="s">
        <v>1</v>
      </c>
    </row>
    <row r="4" spans="1:9" x14ac:dyDescent="0.25">
      <c r="A4" s="5" t="s">
        <v>33</v>
      </c>
      <c r="B4" s="6">
        <v>16708.86</v>
      </c>
      <c r="C4" s="7">
        <v>68487.149999999994</v>
      </c>
      <c r="D4" s="7">
        <v>203845.98</v>
      </c>
      <c r="E4" s="7">
        <v>184112.91</v>
      </c>
      <c r="F4" s="7">
        <v>145242.75</v>
      </c>
      <c r="G4" s="7">
        <v>186098.28</v>
      </c>
      <c r="H4" s="7">
        <v>96128.31</v>
      </c>
      <c r="I4" s="8">
        <f>SUM(B4:H4)</f>
        <v>900624.24</v>
      </c>
    </row>
    <row r="5" spans="1:9" x14ac:dyDescent="0.25">
      <c r="A5" s="9" t="s">
        <v>34</v>
      </c>
      <c r="B5" s="10">
        <v>22723.18</v>
      </c>
      <c r="C5" s="11">
        <v>33702.71</v>
      </c>
      <c r="D5" s="11">
        <v>75307.350000000006</v>
      </c>
      <c r="E5" s="11">
        <v>39692.68</v>
      </c>
      <c r="F5" s="11">
        <v>21231.56</v>
      </c>
      <c r="G5" s="11">
        <v>17544.38</v>
      </c>
      <c r="H5" s="11">
        <v>5426.96</v>
      </c>
      <c r="I5" s="12">
        <f t="shared" ref="I5:I7" si="0">SUM(B5:H5)</f>
        <v>215628.81999999998</v>
      </c>
    </row>
    <row r="6" spans="1:9" x14ac:dyDescent="0.25">
      <c r="A6" s="9" t="s">
        <v>35</v>
      </c>
      <c r="B6" s="10">
        <v>98009.99</v>
      </c>
      <c r="C6" s="11">
        <v>34631.47</v>
      </c>
      <c r="D6" s="11">
        <v>134372.29999999999</v>
      </c>
      <c r="E6" s="11">
        <v>195134.93</v>
      </c>
      <c r="F6" s="11">
        <v>76618.05</v>
      </c>
      <c r="G6" s="11">
        <v>46523.15</v>
      </c>
      <c r="H6" s="11">
        <v>21427.95</v>
      </c>
      <c r="I6" s="12">
        <f t="shared" si="0"/>
        <v>606717.84</v>
      </c>
    </row>
    <row r="7" spans="1:9" x14ac:dyDescent="0.25">
      <c r="A7" s="9" t="s">
        <v>36</v>
      </c>
      <c r="B7" s="10">
        <v>368512</v>
      </c>
      <c r="C7" s="11">
        <v>143677.09</v>
      </c>
      <c r="D7" s="11">
        <v>1131580.43</v>
      </c>
      <c r="E7" s="11">
        <v>1275523.45</v>
      </c>
      <c r="F7" s="11">
        <v>656715.63</v>
      </c>
      <c r="G7" s="11">
        <v>604782.31000000006</v>
      </c>
      <c r="H7" s="11">
        <v>126213.74</v>
      </c>
      <c r="I7" s="12">
        <f t="shared" si="0"/>
        <v>4307004.6499999994</v>
      </c>
    </row>
    <row r="8" spans="1:9" x14ac:dyDescent="0.25">
      <c r="A8" s="13" t="s">
        <v>10</v>
      </c>
      <c r="B8" s="14">
        <f>SUM(B4:B7)</f>
        <v>505954.03</v>
      </c>
      <c r="C8" s="15">
        <f t="shared" ref="C8:I8" si="1">SUM(C4:C7)</f>
        <v>280498.42</v>
      </c>
      <c r="D8" s="15">
        <f t="shared" si="1"/>
        <v>1545106.06</v>
      </c>
      <c r="E8" s="15">
        <f t="shared" si="1"/>
        <v>1694463.97</v>
      </c>
      <c r="F8" s="15">
        <f t="shared" si="1"/>
        <v>899807.99</v>
      </c>
      <c r="G8" s="15">
        <f t="shared" si="1"/>
        <v>854948.12000000011</v>
      </c>
      <c r="H8" s="15">
        <f t="shared" si="1"/>
        <v>249196.96000000002</v>
      </c>
      <c r="I8" s="17">
        <f t="shared" si="1"/>
        <v>6029975.5499999989</v>
      </c>
    </row>
    <row r="9" spans="1:9" x14ac:dyDescent="0.25">
      <c r="A9" s="34" t="s">
        <v>61</v>
      </c>
      <c r="B9" s="35"/>
      <c r="C9" s="35"/>
      <c r="D9" s="35"/>
      <c r="E9" s="35"/>
      <c r="F9" s="35"/>
      <c r="G9" s="35"/>
      <c r="H9" s="35"/>
      <c r="I9" s="35"/>
    </row>
    <row r="10" spans="1:9" x14ac:dyDescent="0.25">
      <c r="A10" s="34" t="s">
        <v>49</v>
      </c>
      <c r="B10" s="35"/>
      <c r="C10" s="35"/>
      <c r="D10" s="35"/>
      <c r="E10" s="35"/>
      <c r="F10" s="35"/>
      <c r="G10" s="35"/>
      <c r="H10" s="35"/>
      <c r="I10" s="35"/>
    </row>
    <row r="11" spans="1:9" x14ac:dyDescent="0.25">
      <c r="A11" s="33" t="s">
        <v>86</v>
      </c>
      <c r="B11" s="35"/>
      <c r="C11" s="35"/>
      <c r="D11" s="35"/>
      <c r="E11" s="35"/>
      <c r="F11" s="35"/>
      <c r="G11" s="35"/>
      <c r="H11" s="35"/>
      <c r="I11" s="35"/>
    </row>
    <row r="12" spans="1:9" x14ac:dyDescent="0.25">
      <c r="B12" s="35"/>
      <c r="C12" s="35"/>
      <c r="D12" s="35"/>
      <c r="E12" s="35"/>
      <c r="F12" s="35"/>
      <c r="G12" s="35"/>
      <c r="H12" s="35"/>
    </row>
    <row r="13" spans="1:9" x14ac:dyDescent="0.25">
      <c r="A13" s="3" t="s">
        <v>11</v>
      </c>
      <c r="B13" s="35"/>
      <c r="C13" s="35"/>
      <c r="D13" s="35"/>
      <c r="E13" s="35"/>
      <c r="F13" s="35"/>
      <c r="G13" s="35"/>
      <c r="H13" s="35"/>
    </row>
    <row r="14" spans="1:9" x14ac:dyDescent="0.25">
      <c r="B14" s="19" t="s">
        <v>32</v>
      </c>
      <c r="C14" s="20" t="s">
        <v>26</v>
      </c>
      <c r="D14" s="20" t="s">
        <v>27</v>
      </c>
      <c r="E14" s="20" t="s">
        <v>28</v>
      </c>
      <c r="F14" s="20" t="s">
        <v>29</v>
      </c>
      <c r="G14" s="20" t="s">
        <v>30</v>
      </c>
      <c r="H14" s="18" t="s">
        <v>31</v>
      </c>
      <c r="I14" s="18" t="s">
        <v>1</v>
      </c>
    </row>
    <row r="15" spans="1:9" x14ac:dyDescent="0.25">
      <c r="A15" s="5" t="s">
        <v>33</v>
      </c>
      <c r="B15" s="6">
        <v>217525.14</v>
      </c>
      <c r="C15" s="7">
        <v>661960.35</v>
      </c>
      <c r="D15" s="7">
        <v>1630182.03</v>
      </c>
      <c r="E15" s="7">
        <v>1701813.94</v>
      </c>
      <c r="F15" s="7">
        <v>1602201.95</v>
      </c>
      <c r="G15" s="7">
        <v>2165497.9500000002</v>
      </c>
      <c r="H15" s="7">
        <v>1571120.74</v>
      </c>
      <c r="I15" s="8">
        <f>SUM(B15:H15)</f>
        <v>9550302.0999999996</v>
      </c>
    </row>
    <row r="16" spans="1:9" x14ac:dyDescent="0.25">
      <c r="A16" s="9" t="s">
        <v>34</v>
      </c>
      <c r="B16" s="10">
        <v>228682.65</v>
      </c>
      <c r="C16" s="11">
        <v>216435.01</v>
      </c>
      <c r="D16" s="11">
        <v>261062.85</v>
      </c>
      <c r="E16" s="11">
        <v>160001.85</v>
      </c>
      <c r="F16" s="11">
        <v>140203.39000000001</v>
      </c>
      <c r="G16" s="11">
        <v>145235.07</v>
      </c>
      <c r="H16" s="11">
        <v>60704.01</v>
      </c>
      <c r="I16" s="12">
        <f t="shared" ref="I16:I18" si="2">SUM(B16:H16)</f>
        <v>1212324.83</v>
      </c>
    </row>
    <row r="17" spans="1:9" x14ac:dyDescent="0.25">
      <c r="A17" s="9" t="s">
        <v>35</v>
      </c>
      <c r="B17" s="10">
        <v>2933960.05</v>
      </c>
      <c r="C17" s="11">
        <v>517206.88</v>
      </c>
      <c r="D17" s="11">
        <v>930750.38</v>
      </c>
      <c r="E17" s="11">
        <v>1307396.73</v>
      </c>
      <c r="F17" s="11">
        <v>410711.02</v>
      </c>
      <c r="G17" s="11">
        <v>215230.49</v>
      </c>
      <c r="H17" s="11">
        <v>158943.57</v>
      </c>
      <c r="I17" s="12">
        <f t="shared" si="2"/>
        <v>6474199.1199999992</v>
      </c>
    </row>
    <row r="18" spans="1:9" x14ac:dyDescent="0.25">
      <c r="A18" s="9" t="s">
        <v>36</v>
      </c>
      <c r="B18" s="10">
        <v>11497172.25</v>
      </c>
      <c r="C18" s="11">
        <v>1810405.98</v>
      </c>
      <c r="D18" s="11">
        <v>7193582.5300000003</v>
      </c>
      <c r="E18" s="11">
        <v>7868675</v>
      </c>
      <c r="F18" s="11">
        <v>4985458.17</v>
      </c>
      <c r="G18" s="11">
        <v>5184050.74</v>
      </c>
      <c r="H18" s="11">
        <v>1376770.63</v>
      </c>
      <c r="I18" s="12">
        <f t="shared" si="2"/>
        <v>39916115.300000004</v>
      </c>
    </row>
    <row r="19" spans="1:9" x14ac:dyDescent="0.25">
      <c r="A19" s="13" t="s">
        <v>10</v>
      </c>
      <c r="B19" s="14">
        <f>SUM(B15:B18)</f>
        <v>14877340.09</v>
      </c>
      <c r="C19" s="15">
        <f t="shared" ref="C19" si="3">SUM(C15:C18)</f>
        <v>3206008.2199999997</v>
      </c>
      <c r="D19" s="15">
        <f t="shared" ref="D19" si="4">SUM(D15:D18)</f>
        <v>10015577.790000001</v>
      </c>
      <c r="E19" s="15">
        <f t="shared" ref="E19" si="5">SUM(E15:E18)</f>
        <v>11037887.52</v>
      </c>
      <c r="F19" s="15">
        <f t="shared" ref="F19" si="6">SUM(F15:F18)</f>
        <v>7138574.5299999993</v>
      </c>
      <c r="G19" s="15">
        <f t="shared" ref="G19" si="7">SUM(G15:G18)</f>
        <v>7710014.25</v>
      </c>
      <c r="H19" s="15">
        <f t="shared" ref="H19" si="8">SUM(H15:H18)</f>
        <v>3167538.95</v>
      </c>
      <c r="I19" s="17">
        <f t="shared" ref="I19" si="9">SUM(I15:I18)</f>
        <v>57152941.350000001</v>
      </c>
    </row>
    <row r="20" spans="1:9" x14ac:dyDescent="0.25">
      <c r="A20" s="34" t="s">
        <v>62</v>
      </c>
      <c r="B20" s="35"/>
      <c r="C20" s="35"/>
      <c r="D20" s="35"/>
      <c r="E20" s="35"/>
      <c r="F20" s="35"/>
      <c r="G20" s="35"/>
      <c r="H20" s="35"/>
      <c r="I20" s="35"/>
    </row>
    <row r="21" spans="1:9" x14ac:dyDescent="0.25">
      <c r="A21" s="34" t="s">
        <v>49</v>
      </c>
      <c r="B21" s="35"/>
      <c r="C21" s="35"/>
      <c r="D21" s="35"/>
      <c r="E21" s="35"/>
      <c r="F21" s="35"/>
      <c r="G21" s="35"/>
      <c r="H21" s="35"/>
      <c r="I21" s="35"/>
    </row>
    <row r="22" spans="1:9" x14ac:dyDescent="0.25">
      <c r="A22" s="33" t="s">
        <v>86</v>
      </c>
      <c r="B22" s="35"/>
      <c r="C22" s="35"/>
      <c r="D22" s="35"/>
      <c r="E22" s="35"/>
      <c r="F22" s="35"/>
      <c r="G22" s="35"/>
      <c r="H22" s="35"/>
      <c r="I22" s="35"/>
    </row>
    <row r="23" spans="1:9" x14ac:dyDescent="0.25">
      <c r="B23" s="35"/>
      <c r="C23" s="35"/>
      <c r="D23" s="35"/>
      <c r="E23" s="35"/>
      <c r="F23" s="35"/>
      <c r="G23" s="35"/>
      <c r="H23" s="35"/>
    </row>
    <row r="24" spans="1:9" x14ac:dyDescent="0.25">
      <c r="A24" s="3" t="s">
        <v>12</v>
      </c>
      <c r="B24" s="35"/>
      <c r="C24" s="35"/>
      <c r="D24" s="35"/>
      <c r="E24" s="35"/>
      <c r="F24" s="35"/>
      <c r="G24" s="35"/>
      <c r="H24" s="35"/>
    </row>
    <row r="25" spans="1:9" x14ac:dyDescent="0.25">
      <c r="B25" s="19" t="s">
        <v>32</v>
      </c>
      <c r="C25" s="20" t="s">
        <v>26</v>
      </c>
      <c r="D25" s="20" t="s">
        <v>27</v>
      </c>
      <c r="E25" s="20" t="s">
        <v>28</v>
      </c>
      <c r="F25" s="20" t="s">
        <v>29</v>
      </c>
      <c r="G25" s="20" t="s">
        <v>30</v>
      </c>
      <c r="H25" s="18" t="s">
        <v>31</v>
      </c>
      <c r="I25" s="18" t="s">
        <v>1</v>
      </c>
    </row>
    <row r="26" spans="1:9" x14ac:dyDescent="0.25">
      <c r="A26" s="5" t="s">
        <v>33</v>
      </c>
      <c r="B26" s="6">
        <f t="shared" ref="B26:I30" si="10">B4+B15</f>
        <v>234234</v>
      </c>
      <c r="C26" s="7">
        <f t="shared" si="10"/>
        <v>730447.5</v>
      </c>
      <c r="D26" s="7">
        <f t="shared" si="10"/>
        <v>1834028.01</v>
      </c>
      <c r="E26" s="7">
        <f t="shared" si="10"/>
        <v>1885926.8499999999</v>
      </c>
      <c r="F26" s="7">
        <f t="shared" si="10"/>
        <v>1747444.7</v>
      </c>
      <c r="G26" s="7">
        <f t="shared" si="10"/>
        <v>2351596.23</v>
      </c>
      <c r="H26" s="7">
        <f t="shared" si="10"/>
        <v>1667249.05</v>
      </c>
      <c r="I26" s="8">
        <f t="shared" si="10"/>
        <v>10450926.34</v>
      </c>
    </row>
    <row r="27" spans="1:9" x14ac:dyDescent="0.25">
      <c r="A27" s="9" t="s">
        <v>34</v>
      </c>
      <c r="B27" s="10">
        <f t="shared" si="10"/>
        <v>251405.83</v>
      </c>
      <c r="C27" s="11">
        <f t="shared" si="10"/>
        <v>250137.72</v>
      </c>
      <c r="D27" s="11">
        <f t="shared" si="10"/>
        <v>336370.2</v>
      </c>
      <c r="E27" s="11">
        <f t="shared" si="10"/>
        <v>199694.53</v>
      </c>
      <c r="F27" s="11">
        <f t="shared" si="10"/>
        <v>161434.95000000001</v>
      </c>
      <c r="G27" s="11">
        <f t="shared" si="10"/>
        <v>162779.45000000001</v>
      </c>
      <c r="H27" s="11">
        <f t="shared" si="10"/>
        <v>66130.97</v>
      </c>
      <c r="I27" s="12">
        <f t="shared" si="10"/>
        <v>1427953.6500000001</v>
      </c>
    </row>
    <row r="28" spans="1:9" x14ac:dyDescent="0.25">
      <c r="A28" s="9" t="s">
        <v>35</v>
      </c>
      <c r="B28" s="10">
        <f t="shared" si="10"/>
        <v>3031970.04</v>
      </c>
      <c r="C28" s="11">
        <f t="shared" si="10"/>
        <v>551838.35</v>
      </c>
      <c r="D28" s="11">
        <f t="shared" si="10"/>
        <v>1065122.68</v>
      </c>
      <c r="E28" s="11">
        <f t="shared" si="10"/>
        <v>1502531.66</v>
      </c>
      <c r="F28" s="11">
        <f t="shared" si="10"/>
        <v>487329.07</v>
      </c>
      <c r="G28" s="11">
        <f t="shared" si="10"/>
        <v>261753.63999999998</v>
      </c>
      <c r="H28" s="11">
        <f t="shared" si="10"/>
        <v>180371.52000000002</v>
      </c>
      <c r="I28" s="12">
        <f t="shared" si="10"/>
        <v>7080916.959999999</v>
      </c>
    </row>
    <row r="29" spans="1:9" x14ac:dyDescent="0.25">
      <c r="A29" s="9" t="s">
        <v>36</v>
      </c>
      <c r="B29" s="10">
        <f t="shared" si="10"/>
        <v>11865684.25</v>
      </c>
      <c r="C29" s="11">
        <f t="shared" si="10"/>
        <v>1954083.07</v>
      </c>
      <c r="D29" s="11">
        <f t="shared" si="10"/>
        <v>8325162.96</v>
      </c>
      <c r="E29" s="11">
        <f t="shared" si="10"/>
        <v>9144198.4499999993</v>
      </c>
      <c r="F29" s="11">
        <f t="shared" si="10"/>
        <v>5642173.7999999998</v>
      </c>
      <c r="G29" s="11">
        <f t="shared" si="10"/>
        <v>5788833.0500000007</v>
      </c>
      <c r="H29" s="11">
        <f t="shared" si="10"/>
        <v>1502984.3699999999</v>
      </c>
      <c r="I29" s="12">
        <f t="shared" si="10"/>
        <v>44223119.950000003</v>
      </c>
    </row>
    <row r="30" spans="1:9" x14ac:dyDescent="0.25">
      <c r="A30" s="13" t="s">
        <v>10</v>
      </c>
      <c r="B30" s="14">
        <f t="shared" si="10"/>
        <v>15383294.119999999</v>
      </c>
      <c r="C30" s="15">
        <f t="shared" si="10"/>
        <v>3486506.6399999997</v>
      </c>
      <c r="D30" s="15">
        <f t="shared" si="10"/>
        <v>11560683.850000001</v>
      </c>
      <c r="E30" s="15">
        <f t="shared" si="10"/>
        <v>12732351.49</v>
      </c>
      <c r="F30" s="15">
        <f t="shared" si="10"/>
        <v>8038382.5199999996</v>
      </c>
      <c r="G30" s="15">
        <f t="shared" si="10"/>
        <v>8564962.370000001</v>
      </c>
      <c r="H30" s="15">
        <f t="shared" si="10"/>
        <v>3416735.91</v>
      </c>
      <c r="I30" s="17">
        <f t="shared" si="10"/>
        <v>63182916.899999999</v>
      </c>
    </row>
    <row r="31" spans="1:9" x14ac:dyDescent="0.25">
      <c r="A31" s="34" t="s">
        <v>49</v>
      </c>
    </row>
    <row r="32" spans="1:9" x14ac:dyDescent="0.25">
      <c r="A32" s="33" t="s">
        <v>86</v>
      </c>
    </row>
  </sheetData>
  <pageMargins left="0.7" right="0.7" top="0.75" bottom="0.75" header="0.3" footer="0.3"/>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workbookViewId="0"/>
  </sheetViews>
  <sheetFormatPr baseColWidth="10" defaultColWidth="40.42578125" defaultRowHeight="15" x14ac:dyDescent="0.25"/>
  <cols>
    <col min="1" max="1" width="46.140625" style="2" customWidth="1"/>
    <col min="2" max="2" width="13.5703125" style="2" bestFit="1" customWidth="1"/>
    <col min="3" max="5" width="19.140625" style="2" bestFit="1" customWidth="1"/>
    <col min="6" max="6" width="20" style="2" bestFit="1" customWidth="1"/>
    <col min="7" max="7" width="20" style="2" customWidth="1"/>
    <col min="8" max="8" width="20.85546875" style="2" bestFit="1" customWidth="1"/>
    <col min="9" max="9" width="12.7109375" style="2" bestFit="1" customWidth="1"/>
    <col min="10" max="10" width="6" style="2" customWidth="1"/>
    <col min="11" max="11" width="11.28515625" style="2" customWidth="1"/>
    <col min="12" max="12" width="18.7109375" style="2" customWidth="1"/>
    <col min="13" max="13" width="15.28515625" style="2" customWidth="1"/>
    <col min="14" max="14" width="9.85546875" style="2" customWidth="1"/>
    <col min="15" max="15" width="10.7109375" style="2" customWidth="1"/>
    <col min="16" max="16" width="9.5703125" style="2" customWidth="1"/>
    <col min="17" max="17" width="12.5703125" style="2" customWidth="1"/>
    <col min="18" max="18" width="11.28515625" style="2" customWidth="1"/>
    <col min="19" max="19" width="12.28515625" style="2" customWidth="1"/>
    <col min="20" max="16384" width="40.42578125" style="2"/>
  </cols>
  <sheetData>
    <row r="1" spans="1:9" x14ac:dyDescent="0.25">
      <c r="A1" s="1" t="s">
        <v>80</v>
      </c>
    </row>
    <row r="2" spans="1:9" x14ac:dyDescent="0.25">
      <c r="A2" s="3" t="s">
        <v>0</v>
      </c>
    </row>
    <row r="3" spans="1:9" x14ac:dyDescent="0.25">
      <c r="B3" s="19" t="s">
        <v>32</v>
      </c>
      <c r="C3" s="20" t="s">
        <v>26</v>
      </c>
      <c r="D3" s="20" t="s">
        <v>27</v>
      </c>
      <c r="E3" s="20" t="s">
        <v>28</v>
      </c>
      <c r="F3" s="20" t="s">
        <v>29</v>
      </c>
      <c r="G3" s="20" t="s">
        <v>30</v>
      </c>
      <c r="H3" s="18" t="s">
        <v>31</v>
      </c>
      <c r="I3" s="18" t="s">
        <v>1</v>
      </c>
    </row>
    <row r="4" spans="1:9" x14ac:dyDescent="0.25">
      <c r="A4" s="5" t="s">
        <v>33</v>
      </c>
      <c r="B4" s="6">
        <v>16708.86</v>
      </c>
      <c r="C4" s="7">
        <v>68487.149999999994</v>
      </c>
      <c r="D4" s="7">
        <v>203845.98</v>
      </c>
      <c r="E4" s="7">
        <v>184112.91</v>
      </c>
      <c r="F4" s="7">
        <v>145242.75</v>
      </c>
      <c r="G4" s="7">
        <v>186098.28</v>
      </c>
      <c r="H4" s="7">
        <v>96128.31</v>
      </c>
      <c r="I4" s="8">
        <f>SUM(B4:H4)</f>
        <v>900624.24</v>
      </c>
    </row>
    <row r="5" spans="1:9" x14ac:dyDescent="0.25">
      <c r="A5" s="9" t="s">
        <v>34</v>
      </c>
      <c r="B5" s="10">
        <v>7672.45</v>
      </c>
      <c r="C5" s="11">
        <v>25946.97</v>
      </c>
      <c r="D5" s="11">
        <v>89768.53</v>
      </c>
      <c r="E5" s="11">
        <v>66072.22</v>
      </c>
      <c r="F5" s="11">
        <v>32472.45</v>
      </c>
      <c r="G5" s="11">
        <v>17224.75</v>
      </c>
      <c r="H5" s="11">
        <v>6798.61</v>
      </c>
      <c r="I5" s="12">
        <f t="shared" ref="I5:I7" si="0">SUM(B5:H5)</f>
        <v>245955.97999999998</v>
      </c>
    </row>
    <row r="6" spans="1:9" x14ac:dyDescent="0.25">
      <c r="A6" s="9" t="s">
        <v>35</v>
      </c>
      <c r="B6" s="10">
        <v>3673.98</v>
      </c>
      <c r="C6" s="11">
        <v>21370.42</v>
      </c>
      <c r="D6" s="11">
        <v>323483.40999999997</v>
      </c>
      <c r="E6" s="11">
        <v>524883.17000000004</v>
      </c>
      <c r="F6" s="11">
        <v>136827.76</v>
      </c>
      <c r="G6" s="11">
        <v>23583.3</v>
      </c>
      <c r="H6" s="11">
        <v>14299.64</v>
      </c>
      <c r="I6" s="12">
        <f t="shared" si="0"/>
        <v>1048121.68</v>
      </c>
    </row>
    <row r="7" spans="1:9" x14ac:dyDescent="0.25">
      <c r="A7" s="9" t="s">
        <v>36</v>
      </c>
      <c r="B7" s="10">
        <v>2215.15</v>
      </c>
      <c r="C7" s="11">
        <v>38068.239999999998</v>
      </c>
      <c r="D7" s="11">
        <v>1523542.09</v>
      </c>
      <c r="E7" s="11">
        <v>2813809.84</v>
      </c>
      <c r="F7" s="11">
        <v>1140077.8</v>
      </c>
      <c r="G7" s="11">
        <v>734427.95</v>
      </c>
      <c r="H7" s="11">
        <v>177543.62</v>
      </c>
      <c r="I7" s="12">
        <f t="shared" si="0"/>
        <v>6429684.6900000004</v>
      </c>
    </row>
    <row r="8" spans="1:9" x14ac:dyDescent="0.25">
      <c r="A8" s="13" t="s">
        <v>10</v>
      </c>
      <c r="B8" s="14">
        <f>SUM(B4:B7)</f>
        <v>30270.440000000002</v>
      </c>
      <c r="C8" s="15">
        <f t="shared" ref="C8:I8" si="1">SUM(C4:C7)</f>
        <v>153872.78</v>
      </c>
      <c r="D8" s="15">
        <f t="shared" si="1"/>
        <v>2140640.0099999998</v>
      </c>
      <c r="E8" s="15">
        <f t="shared" si="1"/>
        <v>3588878.1399999997</v>
      </c>
      <c r="F8" s="15">
        <f t="shared" si="1"/>
        <v>1454620.76</v>
      </c>
      <c r="G8" s="15">
        <f t="shared" si="1"/>
        <v>961334.27999999991</v>
      </c>
      <c r="H8" s="15">
        <f t="shared" si="1"/>
        <v>294770.18</v>
      </c>
      <c r="I8" s="17">
        <f t="shared" si="1"/>
        <v>8624386.5899999999</v>
      </c>
    </row>
    <row r="9" spans="1:9" x14ac:dyDescent="0.25">
      <c r="A9" s="34" t="s">
        <v>48</v>
      </c>
      <c r="B9" s="35"/>
      <c r="C9" s="35"/>
      <c r="D9" s="35"/>
      <c r="E9" s="35"/>
      <c r="F9" s="35"/>
      <c r="G9" s="35"/>
      <c r="H9" s="35"/>
      <c r="I9" s="35"/>
    </row>
    <row r="10" spans="1:9" x14ac:dyDescent="0.25">
      <c r="A10" s="34" t="s">
        <v>49</v>
      </c>
      <c r="B10" s="35"/>
      <c r="C10" s="35"/>
      <c r="D10" s="35"/>
      <c r="E10" s="35"/>
      <c r="F10" s="35"/>
      <c r="G10" s="35"/>
      <c r="H10" s="35"/>
      <c r="I10" s="35"/>
    </row>
    <row r="11" spans="1:9" x14ac:dyDescent="0.25">
      <c r="A11" s="34" t="str">
        <f>IF(1&lt;2,"Lecture : "&amp;ROUND(F4,0)&amp;" personnes vivent dans un ménage immigré composé d'une personne seule sans famille. La personne de référence de ce ménage a entre 55 et 64 ans.","")</f>
        <v>Lecture : 145243 personnes vivent dans un ménage immigré composé d'une personne seule sans famille. La personne de référence de ce ménage a entre 55 et 64 ans.</v>
      </c>
      <c r="B11" s="35"/>
      <c r="C11" s="35"/>
      <c r="D11" s="35"/>
      <c r="E11" s="35"/>
      <c r="F11" s="35"/>
      <c r="G11" s="35"/>
      <c r="H11" s="35"/>
      <c r="I11" s="35"/>
    </row>
    <row r="12" spans="1:9" x14ac:dyDescent="0.25">
      <c r="A12" s="33" t="s">
        <v>86</v>
      </c>
      <c r="B12" s="35"/>
      <c r="C12" s="35"/>
      <c r="D12" s="35"/>
      <c r="E12" s="35"/>
      <c r="F12" s="35"/>
      <c r="G12" s="35"/>
      <c r="H12" s="35"/>
      <c r="I12" s="35"/>
    </row>
    <row r="13" spans="1:9" x14ac:dyDescent="0.25">
      <c r="B13" s="35"/>
      <c r="C13" s="35"/>
      <c r="D13" s="35"/>
      <c r="E13" s="35"/>
      <c r="F13" s="35"/>
      <c r="G13" s="35"/>
      <c r="H13" s="35"/>
    </row>
    <row r="14" spans="1:9" x14ac:dyDescent="0.25">
      <c r="A14" s="3" t="s">
        <v>11</v>
      </c>
      <c r="B14" s="35"/>
      <c r="C14" s="35"/>
      <c r="D14" s="35"/>
      <c r="E14" s="35"/>
      <c r="F14" s="35"/>
      <c r="G14" s="35"/>
      <c r="H14" s="35"/>
    </row>
    <row r="15" spans="1:9" x14ac:dyDescent="0.25">
      <c r="B15" s="19" t="s">
        <v>32</v>
      </c>
      <c r="C15" s="20" t="s">
        <v>26</v>
      </c>
      <c r="D15" s="20" t="s">
        <v>27</v>
      </c>
      <c r="E15" s="20" t="s">
        <v>28</v>
      </c>
      <c r="F15" s="20" t="s">
        <v>29</v>
      </c>
      <c r="G15" s="20" t="s">
        <v>30</v>
      </c>
      <c r="H15" s="18" t="s">
        <v>31</v>
      </c>
      <c r="I15" s="18" t="s">
        <v>1</v>
      </c>
    </row>
    <row r="16" spans="1:9" x14ac:dyDescent="0.25">
      <c r="A16" s="5" t="s">
        <v>33</v>
      </c>
      <c r="B16" s="6">
        <v>217525.14</v>
      </c>
      <c r="C16" s="7">
        <v>661960.35</v>
      </c>
      <c r="D16" s="7">
        <v>1630182.03</v>
      </c>
      <c r="E16" s="7">
        <v>1701813.94</v>
      </c>
      <c r="F16" s="7">
        <v>1602201.95</v>
      </c>
      <c r="G16" s="7">
        <v>2165497.9500000002</v>
      </c>
      <c r="H16" s="7">
        <v>1571120.74</v>
      </c>
      <c r="I16" s="8">
        <f>SUM(B16:H16)</f>
        <v>9550302.0999999996</v>
      </c>
    </row>
    <row r="17" spans="1:9" x14ac:dyDescent="0.25">
      <c r="A17" s="9" t="s">
        <v>34</v>
      </c>
      <c r="B17" s="10">
        <v>58027.48</v>
      </c>
      <c r="C17" s="11">
        <v>190249.44</v>
      </c>
      <c r="D17" s="11">
        <v>320904.8</v>
      </c>
      <c r="E17" s="11">
        <v>231101.1</v>
      </c>
      <c r="F17" s="11">
        <v>173047.05</v>
      </c>
      <c r="G17" s="11">
        <v>136156.81</v>
      </c>
      <c r="H17" s="11">
        <v>72510.97</v>
      </c>
      <c r="I17" s="12">
        <f t="shared" ref="I17:I19" si="2">SUM(B17:H17)</f>
        <v>1181997.6499999999</v>
      </c>
    </row>
    <row r="18" spans="1:9" x14ac:dyDescent="0.25">
      <c r="A18" s="9" t="s">
        <v>35</v>
      </c>
      <c r="B18" s="10">
        <v>56374.26</v>
      </c>
      <c r="C18" s="11">
        <v>203850.4</v>
      </c>
      <c r="D18" s="11">
        <v>1802827.58</v>
      </c>
      <c r="E18" s="11">
        <v>3098149.16</v>
      </c>
      <c r="F18" s="11">
        <v>646831.47</v>
      </c>
      <c r="G18" s="11">
        <v>91699.91</v>
      </c>
      <c r="H18" s="11">
        <v>133062.51</v>
      </c>
      <c r="I18" s="12">
        <f t="shared" si="2"/>
        <v>6032795.29</v>
      </c>
    </row>
    <row r="19" spans="1:9" x14ac:dyDescent="0.25">
      <c r="A19" s="9" t="s">
        <v>36</v>
      </c>
      <c r="B19" s="10">
        <v>21234.84</v>
      </c>
      <c r="C19" s="11">
        <v>470419.88</v>
      </c>
      <c r="D19" s="11">
        <v>9548351.2899999991</v>
      </c>
      <c r="E19" s="11">
        <v>14305033.08</v>
      </c>
      <c r="F19" s="11">
        <v>6340445.3799999999</v>
      </c>
      <c r="G19" s="11">
        <v>5360048.34</v>
      </c>
      <c r="H19" s="11">
        <v>1747902.45</v>
      </c>
      <c r="I19" s="12">
        <f t="shared" si="2"/>
        <v>37793435.260000005</v>
      </c>
    </row>
    <row r="20" spans="1:9" x14ac:dyDescent="0.25">
      <c r="A20" s="13" t="s">
        <v>10</v>
      </c>
      <c r="B20" s="14">
        <f>SUM(B16:B19)</f>
        <v>353161.72000000003</v>
      </c>
      <c r="C20" s="15">
        <f t="shared" ref="C20" si="3">SUM(C16:C19)</f>
        <v>1526480.0699999998</v>
      </c>
      <c r="D20" s="15">
        <f t="shared" ref="D20" si="4">SUM(D16:D19)</f>
        <v>13302265.699999999</v>
      </c>
      <c r="E20" s="15">
        <f t="shared" ref="E20" si="5">SUM(E16:E19)</f>
        <v>19336097.280000001</v>
      </c>
      <c r="F20" s="15">
        <f t="shared" ref="F20" si="6">SUM(F16:F19)</f>
        <v>8762525.8499999996</v>
      </c>
      <c r="G20" s="15">
        <f t="shared" ref="G20" si="7">SUM(G16:G19)</f>
        <v>7753403.0099999998</v>
      </c>
      <c r="H20" s="15">
        <f t="shared" ref="H20" si="8">SUM(H16:H19)</f>
        <v>3524596.67</v>
      </c>
      <c r="I20" s="17">
        <f t="shared" ref="I20" si="9">SUM(I16:I19)</f>
        <v>54558530.300000004</v>
      </c>
    </row>
    <row r="21" spans="1:9" x14ac:dyDescent="0.25">
      <c r="A21" s="34" t="s">
        <v>65</v>
      </c>
      <c r="B21" s="35"/>
      <c r="C21" s="35"/>
      <c r="D21" s="35"/>
      <c r="E21" s="35"/>
      <c r="F21" s="35"/>
      <c r="G21" s="35"/>
      <c r="H21" s="35"/>
      <c r="I21" s="35"/>
    </row>
    <row r="22" spans="1:9" x14ac:dyDescent="0.25">
      <c r="A22" s="34" t="s">
        <v>49</v>
      </c>
      <c r="B22" s="35"/>
      <c r="C22" s="35"/>
      <c r="D22" s="35"/>
      <c r="E22" s="35"/>
      <c r="F22" s="35"/>
      <c r="G22" s="35"/>
      <c r="H22" s="35"/>
      <c r="I22" s="35"/>
    </row>
    <row r="23" spans="1:9" x14ac:dyDescent="0.25">
      <c r="A23" s="34" t="str">
        <f>IF(1&lt;2,"Lecture : "&amp;ROUND(F16,0)&amp;" personnes vivent dans un ménage non immigré composé d'une personne seule sans famille. La personne de référence de ce ménage a entre 55 et 64 ans.")</f>
        <v>Lecture : 1602202 personnes vivent dans un ménage non immigré composé d'une personne seule sans famille. La personne de référence de ce ménage a entre 55 et 64 ans.</v>
      </c>
      <c r="B23" s="35"/>
      <c r="C23" s="35"/>
      <c r="D23" s="35"/>
      <c r="E23" s="35"/>
      <c r="F23" s="35"/>
      <c r="G23" s="35"/>
      <c r="H23" s="35"/>
      <c r="I23" s="35"/>
    </row>
    <row r="24" spans="1:9" x14ac:dyDescent="0.25">
      <c r="A24" s="33" t="s">
        <v>86</v>
      </c>
      <c r="B24" s="35"/>
      <c r="C24" s="35"/>
      <c r="D24" s="35"/>
      <c r="E24" s="35"/>
      <c r="F24" s="35"/>
      <c r="G24" s="35"/>
      <c r="H24" s="35"/>
      <c r="I24" s="35"/>
    </row>
    <row r="25" spans="1:9" x14ac:dyDescent="0.25">
      <c r="B25" s="35"/>
      <c r="C25" s="35"/>
      <c r="D25" s="35"/>
      <c r="E25" s="35"/>
      <c r="F25" s="35"/>
      <c r="G25" s="35"/>
      <c r="H25" s="35"/>
    </row>
    <row r="26" spans="1:9" x14ac:dyDescent="0.25">
      <c r="A26" s="3" t="s">
        <v>12</v>
      </c>
    </row>
    <row r="27" spans="1:9" x14ac:dyDescent="0.25">
      <c r="B27" s="19" t="s">
        <v>32</v>
      </c>
      <c r="C27" s="20" t="s">
        <v>26</v>
      </c>
      <c r="D27" s="20" t="s">
        <v>27</v>
      </c>
      <c r="E27" s="20" t="s">
        <v>28</v>
      </c>
      <c r="F27" s="20" t="s">
        <v>29</v>
      </c>
      <c r="G27" s="20" t="s">
        <v>30</v>
      </c>
      <c r="H27" s="18" t="s">
        <v>31</v>
      </c>
      <c r="I27" s="18" t="s">
        <v>1</v>
      </c>
    </row>
    <row r="28" spans="1:9" x14ac:dyDescent="0.25">
      <c r="A28" s="5" t="s">
        <v>33</v>
      </c>
      <c r="B28" s="6">
        <f t="shared" ref="B28:I32" si="10">B4+B16</f>
        <v>234234</v>
      </c>
      <c r="C28" s="7">
        <f t="shared" si="10"/>
        <v>730447.5</v>
      </c>
      <c r="D28" s="7">
        <f t="shared" si="10"/>
        <v>1834028.01</v>
      </c>
      <c r="E28" s="7">
        <f t="shared" si="10"/>
        <v>1885926.8499999999</v>
      </c>
      <c r="F28" s="7">
        <f t="shared" si="10"/>
        <v>1747444.7</v>
      </c>
      <c r="G28" s="7">
        <f t="shared" si="10"/>
        <v>2351596.23</v>
      </c>
      <c r="H28" s="7">
        <f t="shared" si="10"/>
        <v>1667249.05</v>
      </c>
      <c r="I28" s="8">
        <f t="shared" si="10"/>
        <v>10450926.34</v>
      </c>
    </row>
    <row r="29" spans="1:9" x14ac:dyDescent="0.25">
      <c r="A29" s="9" t="s">
        <v>34</v>
      </c>
      <c r="B29" s="10">
        <f t="shared" si="10"/>
        <v>65699.930000000008</v>
      </c>
      <c r="C29" s="11">
        <f t="shared" si="10"/>
        <v>216196.41</v>
      </c>
      <c r="D29" s="11">
        <f t="shared" si="10"/>
        <v>410673.32999999996</v>
      </c>
      <c r="E29" s="11">
        <f t="shared" si="10"/>
        <v>297173.32</v>
      </c>
      <c r="F29" s="11">
        <f t="shared" si="10"/>
        <v>205519.5</v>
      </c>
      <c r="G29" s="11">
        <f t="shared" si="10"/>
        <v>153381.56</v>
      </c>
      <c r="H29" s="11">
        <f t="shared" si="10"/>
        <v>79309.58</v>
      </c>
      <c r="I29" s="12">
        <f t="shared" si="10"/>
        <v>1427953.63</v>
      </c>
    </row>
    <row r="30" spans="1:9" x14ac:dyDescent="0.25">
      <c r="A30" s="9" t="s">
        <v>35</v>
      </c>
      <c r="B30" s="10">
        <f t="shared" si="10"/>
        <v>60048.240000000005</v>
      </c>
      <c r="C30" s="11">
        <f t="shared" si="10"/>
        <v>225220.82</v>
      </c>
      <c r="D30" s="11">
        <f t="shared" si="10"/>
        <v>2126310.9900000002</v>
      </c>
      <c r="E30" s="11">
        <f t="shared" si="10"/>
        <v>3623032.33</v>
      </c>
      <c r="F30" s="11">
        <f t="shared" si="10"/>
        <v>783659.23</v>
      </c>
      <c r="G30" s="11">
        <f t="shared" si="10"/>
        <v>115283.21</v>
      </c>
      <c r="H30" s="11">
        <f t="shared" si="10"/>
        <v>147362.15000000002</v>
      </c>
      <c r="I30" s="12">
        <f t="shared" si="10"/>
        <v>7080916.9699999997</v>
      </c>
    </row>
    <row r="31" spans="1:9" x14ac:dyDescent="0.25">
      <c r="A31" s="9" t="s">
        <v>36</v>
      </c>
      <c r="B31" s="10">
        <f t="shared" si="10"/>
        <v>23449.99</v>
      </c>
      <c r="C31" s="11">
        <f t="shared" si="10"/>
        <v>508488.12</v>
      </c>
      <c r="D31" s="11">
        <f t="shared" si="10"/>
        <v>11071893.379999999</v>
      </c>
      <c r="E31" s="11">
        <f t="shared" si="10"/>
        <v>17118842.920000002</v>
      </c>
      <c r="F31" s="11">
        <f t="shared" si="10"/>
        <v>7480523.1799999997</v>
      </c>
      <c r="G31" s="11">
        <f t="shared" si="10"/>
        <v>6094476.29</v>
      </c>
      <c r="H31" s="11">
        <f t="shared" si="10"/>
        <v>1925446.0699999998</v>
      </c>
      <c r="I31" s="12">
        <f t="shared" si="10"/>
        <v>44223119.950000003</v>
      </c>
    </row>
    <row r="32" spans="1:9" x14ac:dyDescent="0.25">
      <c r="A32" s="13" t="s">
        <v>10</v>
      </c>
      <c r="B32" s="14">
        <f t="shared" si="10"/>
        <v>383432.16000000003</v>
      </c>
      <c r="C32" s="15">
        <f t="shared" si="10"/>
        <v>1680352.8499999999</v>
      </c>
      <c r="D32" s="15">
        <f t="shared" si="10"/>
        <v>15442905.709999999</v>
      </c>
      <c r="E32" s="15">
        <f t="shared" si="10"/>
        <v>22924975.420000002</v>
      </c>
      <c r="F32" s="15">
        <f t="shared" si="10"/>
        <v>10217146.609999999</v>
      </c>
      <c r="G32" s="15">
        <f t="shared" si="10"/>
        <v>8714737.2899999991</v>
      </c>
      <c r="H32" s="15">
        <f t="shared" si="10"/>
        <v>3819366.85</v>
      </c>
      <c r="I32" s="17">
        <f t="shared" si="10"/>
        <v>63182916.890000001</v>
      </c>
    </row>
    <row r="33" spans="1:1" x14ac:dyDescent="0.25">
      <c r="A33" s="34" t="s">
        <v>49</v>
      </c>
    </row>
    <row r="34" spans="1:1" x14ac:dyDescent="0.25">
      <c r="A34" s="33" t="s">
        <v>86</v>
      </c>
    </row>
  </sheetData>
  <pageMargins left="0.7" right="0.7" top="0.75" bottom="0.75" header="0.3" footer="0.3"/>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heetViews>
  <sheetFormatPr baseColWidth="10" defaultRowHeight="15" x14ac:dyDescent="0.25"/>
  <cols>
    <col min="1" max="1" width="26.42578125" style="2" customWidth="1"/>
    <col min="2" max="9" width="16.42578125" style="2" customWidth="1"/>
    <col min="10" max="16384" width="11.42578125" style="2"/>
  </cols>
  <sheetData>
    <row r="1" spans="1:9" x14ac:dyDescent="0.25">
      <c r="A1" s="1" t="s">
        <v>37</v>
      </c>
    </row>
    <row r="2" spans="1:9" x14ac:dyDescent="0.25">
      <c r="A2" s="3" t="s">
        <v>0</v>
      </c>
    </row>
    <row r="3" spans="1:9" ht="36" x14ac:dyDescent="0.25">
      <c r="B3" s="21" t="s">
        <v>39</v>
      </c>
      <c r="C3" s="22" t="s">
        <v>40</v>
      </c>
      <c r="D3" s="22" t="s">
        <v>41</v>
      </c>
      <c r="E3" s="22" t="s">
        <v>42</v>
      </c>
      <c r="F3" s="22" t="s">
        <v>43</v>
      </c>
      <c r="G3" s="22" t="s">
        <v>44</v>
      </c>
      <c r="H3" s="23" t="s">
        <v>45</v>
      </c>
      <c r="I3" s="24" t="s">
        <v>10</v>
      </c>
    </row>
    <row r="4" spans="1:9" x14ac:dyDescent="0.25">
      <c r="A4" s="25" t="s">
        <v>38</v>
      </c>
      <c r="B4" s="31">
        <f>Men7_H!B4+Men7_F!B4</f>
        <v>1680440.12</v>
      </c>
      <c r="C4" s="26">
        <f>Men7_H!C4+Men7_F!C4</f>
        <v>366376.95</v>
      </c>
      <c r="D4" s="26">
        <f>Men7_H!D4+Men7_F!D4</f>
        <v>82.18</v>
      </c>
      <c r="E4" s="26">
        <f>Men7_H!E4+Men7_F!E4</f>
        <v>33.22</v>
      </c>
      <c r="F4" s="26">
        <f>Men7_H!F4+Men7_F!F4</f>
        <v>0</v>
      </c>
      <c r="G4" s="26">
        <f>Men7_H!G4+Men7_F!G4</f>
        <v>42452.17</v>
      </c>
      <c r="H4" s="32">
        <f>Men7_H!H4+Men7_F!H4</f>
        <v>40.14</v>
      </c>
      <c r="I4" s="12">
        <f>Men7_H!I4+Men7_F!I4</f>
        <v>2089424.7800000003</v>
      </c>
    </row>
    <row r="5" spans="1:9" x14ac:dyDescent="0.25">
      <c r="A5" s="27" t="s">
        <v>25</v>
      </c>
      <c r="B5" s="31">
        <f>Men7_H!B5+Men7_F!B5</f>
        <v>413309.51</v>
      </c>
      <c r="C5" s="26">
        <f>Men7_H!C5+Men7_F!C5</f>
        <v>133770.52000000002</v>
      </c>
      <c r="D5" s="26">
        <f>Men7_H!D5+Men7_F!D5</f>
        <v>4110.71</v>
      </c>
      <c r="E5" s="26">
        <f>Men7_H!E5+Men7_F!E5</f>
        <v>2217.98</v>
      </c>
      <c r="F5" s="26">
        <f>Men7_H!F5+Men7_F!F5</f>
        <v>1268.55</v>
      </c>
      <c r="G5" s="26">
        <f>Men7_H!G5+Men7_F!G5</f>
        <v>29547.52</v>
      </c>
      <c r="H5" s="32">
        <f>Men7_H!H5+Men7_F!H5</f>
        <v>16668.72</v>
      </c>
      <c r="I5" s="12">
        <f>Men7_H!I5+Men7_F!I5</f>
        <v>600893.51</v>
      </c>
    </row>
    <row r="6" spans="1:9" x14ac:dyDescent="0.25">
      <c r="A6" s="27" t="s">
        <v>26</v>
      </c>
      <c r="B6" s="31">
        <f>Men7_H!B6+Men7_F!B6</f>
        <v>249169.64</v>
      </c>
      <c r="C6" s="26">
        <f>Men7_H!C6+Men7_F!C6</f>
        <v>82764.51999999999</v>
      </c>
      <c r="D6" s="26">
        <f>Men7_H!D6+Men7_F!D6</f>
        <v>42314.14</v>
      </c>
      <c r="E6" s="26">
        <f>Men7_H!E6+Men7_F!E6</f>
        <v>32823.47</v>
      </c>
      <c r="F6" s="26">
        <f>Men7_H!F6+Men7_F!F6</f>
        <v>7840.77</v>
      </c>
      <c r="G6" s="26">
        <f>Men7_H!G6+Men7_F!G6</f>
        <v>54253.710000000006</v>
      </c>
      <c r="H6" s="32">
        <f>Men7_H!H6+Men7_F!H6</f>
        <v>68487.149999999994</v>
      </c>
      <c r="I6" s="12">
        <f>Men7_H!I6+Men7_F!I6</f>
        <v>537653.4</v>
      </c>
    </row>
    <row r="7" spans="1:9" x14ac:dyDescent="0.25">
      <c r="A7" s="27" t="s">
        <v>27</v>
      </c>
      <c r="B7" s="31">
        <f>Men7_H!B7+Men7_F!B7</f>
        <v>176645.78</v>
      </c>
      <c r="C7" s="26">
        <f>Men7_H!C7+Men7_F!C7</f>
        <v>59121.880000000005</v>
      </c>
      <c r="D7" s="26">
        <f>Men7_H!D7+Men7_F!D7</f>
        <v>236091.32</v>
      </c>
      <c r="E7" s="26">
        <f>Men7_H!E7+Men7_F!E7</f>
        <v>822147.36</v>
      </c>
      <c r="F7" s="26">
        <f>Men7_H!F7+Men7_F!F7</f>
        <v>109092.64000000001</v>
      </c>
      <c r="G7" s="26">
        <f>Men7_H!G7+Men7_F!G7</f>
        <v>103938.83</v>
      </c>
      <c r="H7" s="32">
        <f>Men7_H!H7+Men7_F!H7</f>
        <v>203845.99</v>
      </c>
      <c r="I7" s="12">
        <f>Men7_H!I7+Men7_F!I7</f>
        <v>1710883.7999999998</v>
      </c>
    </row>
    <row r="8" spans="1:9" x14ac:dyDescent="0.25">
      <c r="A8" s="27" t="s">
        <v>28</v>
      </c>
      <c r="B8" s="31">
        <f>Men7_H!B8+Men7_F!B8</f>
        <v>23400.55</v>
      </c>
      <c r="C8" s="26">
        <f>Men7_H!C8+Men7_F!C8</f>
        <v>16808.63</v>
      </c>
      <c r="D8" s="26">
        <f>Men7_H!D8+Men7_F!D8</f>
        <v>213056.06</v>
      </c>
      <c r="E8" s="26">
        <f>Men7_H!E8+Men7_F!E8</f>
        <v>1038470.25</v>
      </c>
      <c r="F8" s="26">
        <f>Men7_H!F8+Men7_F!F8</f>
        <v>172719.05000000002</v>
      </c>
      <c r="G8" s="26">
        <f>Men7_H!G8+Men7_F!G8</f>
        <v>56821.33</v>
      </c>
      <c r="H8" s="32">
        <f>Men7_H!H8+Men7_F!H8</f>
        <v>184112.91</v>
      </c>
      <c r="I8" s="12">
        <f>Men7_H!I8+Men7_F!I8</f>
        <v>1705388.7799999998</v>
      </c>
    </row>
    <row r="9" spans="1:9" x14ac:dyDescent="0.25">
      <c r="A9" s="27" t="s">
        <v>29</v>
      </c>
      <c r="B9" s="31">
        <f>Men7_H!B9+Men7_F!B9</f>
        <v>2240.59</v>
      </c>
      <c r="C9" s="26">
        <f>Men7_H!C9+Men7_F!C9</f>
        <v>7163.2000000000007</v>
      </c>
      <c r="D9" s="26">
        <f>Men7_H!D9+Men7_F!D9</f>
        <v>345213.67000000004</v>
      </c>
      <c r="E9" s="26">
        <f>Men7_H!E9+Men7_F!E9</f>
        <v>308410.92</v>
      </c>
      <c r="F9" s="26">
        <f>Men7_H!F9+Men7_F!F9</f>
        <v>53843.8</v>
      </c>
      <c r="G9" s="26">
        <f>Men7_H!G9+Men7_F!G9</f>
        <v>34921.300000000003</v>
      </c>
      <c r="H9" s="32">
        <f>Men7_H!H9+Men7_F!H9</f>
        <v>145242.75</v>
      </c>
      <c r="I9" s="12">
        <f>Men7_H!I9+Men7_F!I9</f>
        <v>897036.2300000001</v>
      </c>
    </row>
    <row r="10" spans="1:9" x14ac:dyDescent="0.25">
      <c r="A10" s="27" t="s">
        <v>30</v>
      </c>
      <c r="B10" s="31">
        <f>Men7_H!B10+Men7_F!B10</f>
        <v>144.59</v>
      </c>
      <c r="C10" s="26">
        <f>Men7_H!C10+Men7_F!C10</f>
        <v>2331.52</v>
      </c>
      <c r="D10" s="26">
        <f>Men7_H!D10+Men7_F!D10</f>
        <v>459140.68000000005</v>
      </c>
      <c r="E10" s="26">
        <f>Men7_H!E10+Men7_F!E10</f>
        <v>138700.46</v>
      </c>
      <c r="F10" s="26">
        <f>Men7_H!F10+Men7_F!F10</f>
        <v>20562.71</v>
      </c>
      <c r="G10" s="26">
        <f>Men7_H!G10+Men7_F!G10</f>
        <v>36370.89</v>
      </c>
      <c r="H10" s="32">
        <f>Men7_H!H10+Men7_F!H10</f>
        <v>186098.28</v>
      </c>
      <c r="I10" s="12">
        <f>Men7_H!I10+Men7_F!I10</f>
        <v>843349.13000000012</v>
      </c>
    </row>
    <row r="11" spans="1:9" x14ac:dyDescent="0.25">
      <c r="A11" s="30" t="s">
        <v>31</v>
      </c>
      <c r="B11" s="31">
        <f>Men7_H!B11+Men7_F!B11</f>
        <v>0</v>
      </c>
      <c r="C11" s="26">
        <f>Men7_H!C11+Men7_F!C11</f>
        <v>3.7800000000000002</v>
      </c>
      <c r="D11" s="26">
        <f>Men7_H!D11+Men7_F!D11</f>
        <v>97962.349999999991</v>
      </c>
      <c r="E11" s="26">
        <f>Men7_H!E11+Men7_F!E11</f>
        <v>16804.330000000002</v>
      </c>
      <c r="F11" s="26">
        <f>Men7_H!F11+Men7_F!F11</f>
        <v>11741.31</v>
      </c>
      <c r="G11" s="26">
        <f>Men7_H!G11+Men7_F!G11</f>
        <v>17116.900000000001</v>
      </c>
      <c r="H11" s="32">
        <f>Men7_H!H11+Men7_F!H11</f>
        <v>96128.31</v>
      </c>
      <c r="I11" s="12">
        <f>Men7_H!I11+Men7_F!I11</f>
        <v>239756.97999999998</v>
      </c>
    </row>
    <row r="12" spans="1:9" x14ac:dyDescent="0.25">
      <c r="A12" s="29" t="s">
        <v>10</v>
      </c>
      <c r="B12" s="14">
        <f>Men7_H!B12+Men7_F!B12</f>
        <v>2545350.7799999998</v>
      </c>
      <c r="C12" s="15">
        <f>Men7_H!C12+Men7_F!C12</f>
        <v>668341</v>
      </c>
      <c r="D12" s="15">
        <f>Men7_H!D12+Men7_F!D12</f>
        <v>1397971.1099999999</v>
      </c>
      <c r="E12" s="15">
        <f>Men7_H!E12+Men7_F!E12</f>
        <v>2359607.9899999998</v>
      </c>
      <c r="F12" s="15">
        <f>Men7_H!F12+Men7_F!F12</f>
        <v>377068.83000000007</v>
      </c>
      <c r="G12" s="15">
        <f>Men7_H!G12+Men7_F!G12</f>
        <v>375422.64999999997</v>
      </c>
      <c r="H12" s="16">
        <f>Men7_H!H12+Men7_F!H12</f>
        <v>900624.25</v>
      </c>
      <c r="I12" s="17">
        <f>Men7_H!I12+Men7_F!I12</f>
        <v>8624386.6099999994</v>
      </c>
    </row>
    <row r="13" spans="1:9" x14ac:dyDescent="0.25">
      <c r="A13" s="34" t="s">
        <v>48</v>
      </c>
      <c r="B13" s="35"/>
      <c r="C13" s="35"/>
      <c r="D13" s="35"/>
      <c r="E13" s="35"/>
      <c r="F13" s="35"/>
      <c r="G13" s="35"/>
      <c r="H13" s="35"/>
      <c r="I13" s="35"/>
    </row>
    <row r="14" spans="1:9" x14ac:dyDescent="0.25">
      <c r="A14" s="34" t="s">
        <v>49</v>
      </c>
      <c r="B14" s="35"/>
      <c r="C14" s="35"/>
      <c r="D14" s="35"/>
      <c r="E14" s="35"/>
      <c r="F14" s="35"/>
      <c r="G14" s="35"/>
      <c r="H14" s="35"/>
      <c r="I14" s="35"/>
    </row>
    <row r="15" spans="1:9" x14ac:dyDescent="0.25">
      <c r="A15" s="34" t="str">
        <f>IF(1&lt;2,"Lecture : "&amp;ROUND(E5,0)&amp;" personnes âgés de 15 à 19 ans vivent dans un ménage immigré composé d'adultes d'un couple avec enfant(s). ","")</f>
        <v xml:space="preserve">Lecture : 2218 personnes âgés de 15 à 19 ans vivent dans un ménage immigré composé d'adultes d'un couple avec enfant(s). </v>
      </c>
      <c r="B15" s="35"/>
      <c r="C15" s="35"/>
      <c r="D15" s="35"/>
      <c r="E15" s="35"/>
      <c r="F15" s="35"/>
      <c r="G15" s="35"/>
      <c r="H15" s="35"/>
      <c r="I15" s="35"/>
    </row>
    <row r="16" spans="1:9" x14ac:dyDescent="0.25">
      <c r="A16" s="33" t="s">
        <v>86</v>
      </c>
      <c r="B16" s="35"/>
      <c r="C16" s="35"/>
      <c r="D16" s="35"/>
      <c r="E16" s="35"/>
      <c r="F16" s="35"/>
      <c r="G16" s="35"/>
      <c r="H16" s="35"/>
      <c r="I16" s="35"/>
    </row>
    <row r="18" spans="1:9" x14ac:dyDescent="0.25">
      <c r="A18" s="3" t="s">
        <v>11</v>
      </c>
    </row>
    <row r="19" spans="1:9" ht="36" x14ac:dyDescent="0.25">
      <c r="B19" s="21" t="s">
        <v>39</v>
      </c>
      <c r="C19" s="22" t="s">
        <v>40</v>
      </c>
      <c r="D19" s="22" t="s">
        <v>41</v>
      </c>
      <c r="E19" s="22" t="s">
        <v>42</v>
      </c>
      <c r="F19" s="22" t="s">
        <v>43</v>
      </c>
      <c r="G19" s="22" t="s">
        <v>44</v>
      </c>
      <c r="H19" s="23" t="s">
        <v>45</v>
      </c>
      <c r="I19" s="24" t="s">
        <v>10</v>
      </c>
    </row>
    <row r="20" spans="1:9" x14ac:dyDescent="0.25">
      <c r="A20" s="25" t="s">
        <v>38</v>
      </c>
      <c r="B20" s="31">
        <f>Men7_H!B20+Men7_F!B20</f>
        <v>7580385.9000000004</v>
      </c>
      <c r="C20" s="26">
        <f>Men7_H!C20+Men7_F!C20</f>
        <v>1768073.05</v>
      </c>
      <c r="D20" s="26">
        <f>Men7_H!D20+Men7_F!D20</f>
        <v>149.37</v>
      </c>
      <c r="E20" s="26">
        <f>Men7_H!E20+Men7_F!E20</f>
        <v>75.36</v>
      </c>
      <c r="F20" s="26">
        <f>Men7_H!F20+Men7_F!F20</f>
        <v>17.940000000000001</v>
      </c>
      <c r="G20" s="26">
        <f>Men7_H!G20+Men7_F!G20</f>
        <v>133940.04999999999</v>
      </c>
      <c r="H20" s="32">
        <f>Men7_H!H20+Men7_F!H20</f>
        <v>1018.31</v>
      </c>
      <c r="I20" s="12">
        <f>Men7_H!I20+Men7_F!I20</f>
        <v>9483659.9799999986</v>
      </c>
    </row>
    <row r="21" spans="1:9" x14ac:dyDescent="0.25">
      <c r="A21" s="27" t="s">
        <v>25</v>
      </c>
      <c r="B21" s="31">
        <f>Men7_H!B21+Men7_F!B21</f>
        <v>2020627.74</v>
      </c>
      <c r="C21" s="26">
        <f>Men7_H!C21+Men7_F!C21</f>
        <v>791339.17999999993</v>
      </c>
      <c r="D21" s="26">
        <f>Men7_H!D21+Men7_F!D21</f>
        <v>39245.979999999996</v>
      </c>
      <c r="E21" s="26">
        <f>Men7_H!E21+Men7_F!E21</f>
        <v>7346.8499999999995</v>
      </c>
      <c r="F21" s="26">
        <f>Men7_H!F21+Men7_F!F21</f>
        <v>5331.04</v>
      </c>
      <c r="G21" s="26">
        <f>Men7_H!G21+Men7_F!G21</f>
        <v>128918.25</v>
      </c>
      <c r="H21" s="32">
        <f>Men7_H!H21+Men7_F!H21</f>
        <v>216506.82</v>
      </c>
      <c r="I21" s="12">
        <f>Men7_H!I21+Men7_F!I21</f>
        <v>3209315.86</v>
      </c>
    </row>
    <row r="22" spans="1:9" x14ac:dyDescent="0.25">
      <c r="A22" s="27" t="s">
        <v>26</v>
      </c>
      <c r="B22" s="31">
        <f>Men7_H!B22+Men7_F!B22</f>
        <v>919125.63</v>
      </c>
      <c r="C22" s="26">
        <f>Men7_H!C22+Men7_F!C22</f>
        <v>413882.26</v>
      </c>
      <c r="D22" s="26">
        <f>Men7_H!D22+Men7_F!D22</f>
        <v>506653.61</v>
      </c>
      <c r="E22" s="26">
        <f>Men7_H!E22+Men7_F!E22</f>
        <v>147618.9</v>
      </c>
      <c r="F22" s="26">
        <f>Men7_H!F22+Men7_F!F22</f>
        <v>43672.280000000006</v>
      </c>
      <c r="G22" s="26">
        <f>Men7_H!G22+Men7_F!G22</f>
        <v>255940.18</v>
      </c>
      <c r="H22" s="32">
        <f>Men7_H!H22+Men7_F!H22</f>
        <v>661960.3600000001</v>
      </c>
      <c r="I22" s="12">
        <f>Men7_H!I22+Men7_F!I22</f>
        <v>2948853.22</v>
      </c>
    </row>
    <row r="23" spans="1:9" x14ac:dyDescent="0.25">
      <c r="A23" s="27" t="s">
        <v>27</v>
      </c>
      <c r="B23" s="31">
        <f>Men7_H!B23+Men7_F!B23</f>
        <v>501002.38</v>
      </c>
      <c r="C23" s="26">
        <f>Men7_H!C23+Men7_F!C23</f>
        <v>317513.76</v>
      </c>
      <c r="D23" s="26">
        <f>Men7_H!D23+Men7_F!D23</f>
        <v>1810300.5</v>
      </c>
      <c r="E23" s="26">
        <f>Men7_H!E23+Men7_F!E23</f>
        <v>4700179.72</v>
      </c>
      <c r="F23" s="26">
        <f>Men7_H!F23+Men7_F!F23</f>
        <v>578046.05000000005</v>
      </c>
      <c r="G23" s="26">
        <f>Men7_H!G23+Men7_F!G23</f>
        <v>312575.62</v>
      </c>
      <c r="H23" s="32">
        <f>Men7_H!H23+Men7_F!H23</f>
        <v>1630182.02</v>
      </c>
      <c r="I23" s="12">
        <f>Men7_H!I23+Men7_F!I23</f>
        <v>9849800.0500000007</v>
      </c>
    </row>
    <row r="24" spans="1:9" x14ac:dyDescent="0.25">
      <c r="A24" s="27" t="s">
        <v>28</v>
      </c>
      <c r="B24" s="31">
        <f>Men7_H!B24+Men7_F!B24</f>
        <v>111497.62</v>
      </c>
      <c r="C24" s="26">
        <f>Men7_H!C24+Men7_F!C24</f>
        <v>188804.64</v>
      </c>
      <c r="D24" s="26">
        <f>Men7_H!D24+Men7_F!D24</f>
        <v>1774397.04</v>
      </c>
      <c r="E24" s="26">
        <f>Men7_H!E24+Men7_F!E24</f>
        <v>5935897.3800000008</v>
      </c>
      <c r="F24" s="26">
        <f>Men7_H!F24+Men7_F!F24</f>
        <v>1110209.32</v>
      </c>
      <c r="G24" s="26">
        <f>Men7_H!G24+Men7_F!G24</f>
        <v>204342.77</v>
      </c>
      <c r="H24" s="32">
        <f>Men7_H!H24+Men7_F!H24</f>
        <v>1701813.95</v>
      </c>
      <c r="I24" s="12">
        <f>Men7_H!I24+Men7_F!I24</f>
        <v>11026962.720000001</v>
      </c>
    </row>
    <row r="25" spans="1:9" x14ac:dyDescent="0.25">
      <c r="A25" s="27" t="s">
        <v>29</v>
      </c>
      <c r="B25" s="31">
        <f>Men7_H!B25+Men7_F!B25</f>
        <v>16854.689999999999</v>
      </c>
      <c r="C25" s="26">
        <f>Men7_H!C25+Men7_F!C25</f>
        <v>92143.16</v>
      </c>
      <c r="D25" s="26">
        <f>Men7_H!D25+Men7_F!D25</f>
        <v>3708187.23</v>
      </c>
      <c r="E25" s="26">
        <f>Men7_H!E25+Men7_F!E25</f>
        <v>1222412.5899999999</v>
      </c>
      <c r="F25" s="26">
        <f>Men7_H!F25+Men7_F!F25</f>
        <v>315709.39</v>
      </c>
      <c r="G25" s="26">
        <f>Men7_H!G25+Men7_F!G25</f>
        <v>183837.26</v>
      </c>
      <c r="H25" s="32">
        <f>Men7_H!H25+Men7_F!H25</f>
        <v>1602201.9500000002</v>
      </c>
      <c r="I25" s="12">
        <f>Men7_H!I25+Men7_F!I25</f>
        <v>7141346.2700000005</v>
      </c>
    </row>
    <row r="26" spans="1:9" x14ac:dyDescent="0.25">
      <c r="A26" s="27" t="s">
        <v>30</v>
      </c>
      <c r="B26" s="31">
        <f>Men7_H!B26+Men7_F!B26</f>
        <v>1136.1500000000001</v>
      </c>
      <c r="C26" s="26">
        <f>Men7_H!C26+Men7_F!C26</f>
        <v>25792.809999999998</v>
      </c>
      <c r="D26" s="26">
        <f>Men7_H!D26+Men7_F!D26</f>
        <v>4766224.2799999993</v>
      </c>
      <c r="E26" s="26">
        <f>Men7_H!E26+Men7_F!E26</f>
        <v>369977.01</v>
      </c>
      <c r="F26" s="26">
        <f>Men7_H!F26+Men7_F!F26</f>
        <v>189713.09</v>
      </c>
      <c r="G26" s="26">
        <f>Men7_H!G26+Men7_F!G26</f>
        <v>203271.95</v>
      </c>
      <c r="H26" s="32">
        <f>Men7_H!H26+Men7_F!H26</f>
        <v>2165497.94</v>
      </c>
      <c r="I26" s="12">
        <f>Men7_H!I26+Men7_F!I26</f>
        <v>7721613.2300000004</v>
      </c>
    </row>
    <row r="27" spans="1:9" x14ac:dyDescent="0.25">
      <c r="A27" s="30" t="s">
        <v>31</v>
      </c>
      <c r="B27" s="31">
        <f>Men7_H!B27+Men7_F!B27</f>
        <v>0</v>
      </c>
      <c r="C27" s="26">
        <f>Men7_H!C27+Men7_F!C27</f>
        <v>224.04</v>
      </c>
      <c r="D27" s="26">
        <f>Men7_H!D27+Men7_F!D27</f>
        <v>1254858.56</v>
      </c>
      <c r="E27" s="26">
        <f>Men7_H!E27+Men7_F!E27</f>
        <v>70652.84</v>
      </c>
      <c r="F27" s="26">
        <f>Men7_H!F27+Men7_F!F27</f>
        <v>155886.20000000001</v>
      </c>
      <c r="G27" s="26">
        <f>Men7_H!G27+Men7_F!G27</f>
        <v>124236.53</v>
      </c>
      <c r="H27" s="32">
        <f>Men7_H!H27+Men7_F!H27</f>
        <v>1571120.74</v>
      </c>
      <c r="I27" s="12">
        <f>Men7_H!I27+Men7_F!I27</f>
        <v>3176978.91</v>
      </c>
    </row>
    <row r="28" spans="1:9" x14ac:dyDescent="0.25">
      <c r="A28" s="29" t="s">
        <v>10</v>
      </c>
      <c r="B28" s="14">
        <f>Men7_H!B28+Men7_F!B28</f>
        <v>11150630.109999999</v>
      </c>
      <c r="C28" s="15">
        <f>Men7_H!C28+Men7_F!C28</f>
        <v>3597772.8999999994</v>
      </c>
      <c r="D28" s="15">
        <f>Men7_H!D28+Men7_F!D28</f>
        <v>13860016.569999998</v>
      </c>
      <c r="E28" s="15">
        <f>Men7_H!E28+Men7_F!E28</f>
        <v>12454160.65</v>
      </c>
      <c r="F28" s="15">
        <f>Men7_H!F28+Men7_F!F28</f>
        <v>2398585.31</v>
      </c>
      <c r="G28" s="15">
        <f>Men7_H!G28+Men7_F!G28</f>
        <v>1547062.6099999999</v>
      </c>
      <c r="H28" s="16">
        <f>Men7_H!H28+Men7_F!H28</f>
        <v>9550302.0899999999</v>
      </c>
      <c r="I28" s="17">
        <f>Men7_H!I28+Men7_F!I28</f>
        <v>54558530.239999995</v>
      </c>
    </row>
    <row r="29" spans="1:9" x14ac:dyDescent="0.25">
      <c r="A29" s="34" t="s">
        <v>65</v>
      </c>
      <c r="B29" s="35"/>
      <c r="C29" s="35"/>
      <c r="D29" s="35"/>
      <c r="E29" s="35"/>
      <c r="F29" s="35"/>
      <c r="G29" s="35"/>
      <c r="H29" s="35"/>
      <c r="I29" s="35"/>
    </row>
    <row r="30" spans="1:9" x14ac:dyDescent="0.25">
      <c r="A30" s="34" t="s">
        <v>49</v>
      </c>
      <c r="B30" s="35"/>
      <c r="C30" s="35"/>
      <c r="D30" s="35"/>
      <c r="E30" s="35"/>
      <c r="F30" s="35"/>
      <c r="G30" s="35"/>
      <c r="H30" s="35"/>
      <c r="I30" s="35"/>
    </row>
    <row r="31" spans="1:9" x14ac:dyDescent="0.25">
      <c r="A31" s="34" t="str">
        <f>IF(1&lt;2,"Lecture : "&amp;ROUND(E21,0)&amp;" personnes âgés de 15 à 19 ans vivent dans un ménage non immigré composé d'adultes d'un couple avec enfant(s). ","")</f>
        <v xml:space="preserve">Lecture : 7347 personnes âgés de 15 à 19 ans vivent dans un ménage non immigré composé d'adultes d'un couple avec enfant(s). </v>
      </c>
      <c r="B31" s="35"/>
      <c r="C31" s="35"/>
      <c r="D31" s="35"/>
      <c r="E31" s="35"/>
      <c r="F31" s="35"/>
      <c r="G31" s="35"/>
      <c r="H31" s="35"/>
      <c r="I31" s="35"/>
    </row>
    <row r="32" spans="1:9" x14ac:dyDescent="0.25">
      <c r="A32" s="33" t="s">
        <v>86</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Men7_H!B36+Men7_F!B36</f>
        <v>9260826.0199999996</v>
      </c>
      <c r="C36" s="26">
        <f>Men7_H!C36+Men7_F!C36</f>
        <v>2134450</v>
      </c>
      <c r="D36" s="26">
        <f>Men7_H!D36+Men7_F!D36</f>
        <v>231.55</v>
      </c>
      <c r="E36" s="26">
        <f>Men7_H!E36+Men7_F!E36</f>
        <v>108.58</v>
      </c>
      <c r="F36" s="26">
        <f>Men7_H!F36+Men7_F!F36</f>
        <v>17.940000000000001</v>
      </c>
      <c r="G36" s="26">
        <f>Men7_H!G36+Men7_F!G36</f>
        <v>176392.22</v>
      </c>
      <c r="H36" s="32">
        <f>Men7_H!H36+Men7_F!H36</f>
        <v>1058.4499999999998</v>
      </c>
      <c r="I36" s="12">
        <f>Men7_H!I36+Men7_F!I36</f>
        <v>11573084.759999998</v>
      </c>
    </row>
    <row r="37" spans="1:9" x14ac:dyDescent="0.25">
      <c r="A37" s="27" t="s">
        <v>25</v>
      </c>
      <c r="B37" s="31">
        <f>Men7_H!B37+Men7_F!B37</f>
        <v>2433937.25</v>
      </c>
      <c r="C37" s="26">
        <f>Men7_H!C37+Men7_F!C37</f>
        <v>925109.7</v>
      </c>
      <c r="D37" s="26">
        <f>Men7_H!D37+Men7_F!D37</f>
        <v>43356.69</v>
      </c>
      <c r="E37" s="26">
        <f>Men7_H!E37+Men7_F!E37</f>
        <v>9564.83</v>
      </c>
      <c r="F37" s="26">
        <f>Men7_H!F37+Men7_F!F37</f>
        <v>6599.59</v>
      </c>
      <c r="G37" s="26">
        <f>Men7_H!G37+Men7_F!G37</f>
        <v>158465.77000000002</v>
      </c>
      <c r="H37" s="32">
        <f>Men7_H!H37+Men7_F!H37</f>
        <v>233175.53999999998</v>
      </c>
      <c r="I37" s="12">
        <f>Men7_H!I37+Men7_F!I37</f>
        <v>3810209.37</v>
      </c>
    </row>
    <row r="38" spans="1:9" x14ac:dyDescent="0.25">
      <c r="A38" s="27" t="s">
        <v>26</v>
      </c>
      <c r="B38" s="31">
        <f>Men7_H!B38+Men7_F!B38</f>
        <v>1168295.27</v>
      </c>
      <c r="C38" s="26">
        <f>Men7_H!C38+Men7_F!C38</f>
        <v>496646.77999999997</v>
      </c>
      <c r="D38" s="26">
        <f>Men7_H!D38+Men7_F!D38</f>
        <v>548967.75</v>
      </c>
      <c r="E38" s="26">
        <f>Men7_H!E38+Men7_F!E38</f>
        <v>180442.37</v>
      </c>
      <c r="F38" s="26">
        <f>Men7_H!F38+Men7_F!F38</f>
        <v>51513.05</v>
      </c>
      <c r="G38" s="26">
        <f>Men7_H!G38+Men7_F!G38</f>
        <v>310193.89</v>
      </c>
      <c r="H38" s="32">
        <f>Men7_H!H38+Men7_F!H38</f>
        <v>730447.51</v>
      </c>
      <c r="I38" s="12">
        <f>Men7_H!I38+Men7_F!I38</f>
        <v>3486506.62</v>
      </c>
    </row>
    <row r="39" spans="1:9" x14ac:dyDescent="0.25">
      <c r="A39" s="27" t="s">
        <v>27</v>
      </c>
      <c r="B39" s="31">
        <f>Men7_H!B39+Men7_F!B39</f>
        <v>677648.16</v>
      </c>
      <c r="C39" s="26">
        <f>Men7_H!C39+Men7_F!C39</f>
        <v>376635.64</v>
      </c>
      <c r="D39" s="26">
        <f>Men7_H!D39+Men7_F!D39</f>
        <v>2046391.82</v>
      </c>
      <c r="E39" s="26">
        <f>Men7_H!E39+Men7_F!E39</f>
        <v>5522327.0800000001</v>
      </c>
      <c r="F39" s="26">
        <f>Men7_H!F39+Men7_F!F39</f>
        <v>687138.69</v>
      </c>
      <c r="G39" s="26">
        <f>Men7_H!G39+Men7_F!G39</f>
        <v>416514.44999999995</v>
      </c>
      <c r="H39" s="32">
        <f>Men7_H!H39+Men7_F!H39</f>
        <v>1834028.01</v>
      </c>
      <c r="I39" s="12">
        <f>Men7_H!I39+Men7_F!I39</f>
        <v>11560683.850000001</v>
      </c>
    </row>
    <row r="40" spans="1:9" x14ac:dyDescent="0.25">
      <c r="A40" s="27" t="s">
        <v>28</v>
      </c>
      <c r="B40" s="31">
        <f>Men7_H!B40+Men7_F!B40</f>
        <v>134898.17000000001</v>
      </c>
      <c r="C40" s="26">
        <f>Men7_H!C40+Men7_F!C40</f>
        <v>205613.27000000002</v>
      </c>
      <c r="D40" s="26">
        <f>Men7_H!D40+Men7_F!D40</f>
        <v>1987453.0999999999</v>
      </c>
      <c r="E40" s="26">
        <f>Men7_H!E40+Men7_F!E40</f>
        <v>6974367.6300000008</v>
      </c>
      <c r="F40" s="26">
        <f>Men7_H!F40+Men7_F!F40</f>
        <v>1282928.3700000001</v>
      </c>
      <c r="G40" s="26">
        <f>Men7_H!G40+Men7_F!G40</f>
        <v>261164.09999999998</v>
      </c>
      <c r="H40" s="32">
        <f>Men7_H!H40+Men7_F!H40</f>
        <v>1885926.8599999999</v>
      </c>
      <c r="I40" s="12">
        <f>Men7_H!I40+Men7_F!I40</f>
        <v>12732351.5</v>
      </c>
    </row>
    <row r="41" spans="1:9" x14ac:dyDescent="0.25">
      <c r="A41" s="27" t="s">
        <v>29</v>
      </c>
      <c r="B41" s="31">
        <f>Men7_H!B41+Men7_F!B41</f>
        <v>19095.28</v>
      </c>
      <c r="C41" s="26">
        <f>Men7_H!C41+Men7_F!C41</f>
        <v>99306.360000000015</v>
      </c>
      <c r="D41" s="26">
        <f>Men7_H!D41+Men7_F!D41</f>
        <v>4053400.9</v>
      </c>
      <c r="E41" s="26">
        <f>Men7_H!E41+Men7_F!E41</f>
        <v>1530823.51</v>
      </c>
      <c r="F41" s="26">
        <f>Men7_H!F41+Men7_F!F41</f>
        <v>369553.19</v>
      </c>
      <c r="G41" s="26">
        <f>Men7_H!G41+Men7_F!G41</f>
        <v>218758.56</v>
      </c>
      <c r="H41" s="32">
        <f>Men7_H!H41+Men7_F!H41</f>
        <v>1747444.7000000002</v>
      </c>
      <c r="I41" s="12">
        <f>Men7_H!I41+Men7_F!I41</f>
        <v>8038382.5</v>
      </c>
    </row>
    <row r="42" spans="1:9" x14ac:dyDescent="0.25">
      <c r="A42" s="27" t="s">
        <v>30</v>
      </c>
      <c r="B42" s="31">
        <f>Men7_H!B42+Men7_F!B42</f>
        <v>1280.74</v>
      </c>
      <c r="C42" s="26">
        <f>Men7_H!C42+Men7_F!C42</f>
        <v>28124.33</v>
      </c>
      <c r="D42" s="26">
        <f>Men7_H!D42+Men7_F!D42</f>
        <v>5225364.96</v>
      </c>
      <c r="E42" s="26">
        <f>Men7_H!E42+Men7_F!E42</f>
        <v>508677.47</v>
      </c>
      <c r="F42" s="26">
        <f>Men7_H!F42+Men7_F!F42</f>
        <v>210275.8</v>
      </c>
      <c r="G42" s="26">
        <f>Men7_H!G42+Men7_F!G42</f>
        <v>239642.84</v>
      </c>
      <c r="H42" s="32">
        <f>Men7_H!H42+Men7_F!H42</f>
        <v>2351596.2199999997</v>
      </c>
      <c r="I42" s="12">
        <f>Men7_H!I42+Men7_F!I42</f>
        <v>8564962.3599999994</v>
      </c>
    </row>
    <row r="43" spans="1:9" x14ac:dyDescent="0.25">
      <c r="A43" s="30" t="s">
        <v>31</v>
      </c>
      <c r="B43" s="31">
        <f>Men7_H!B43+Men7_F!B43</f>
        <v>0</v>
      </c>
      <c r="C43" s="26">
        <f>Men7_H!C43+Men7_F!C43</f>
        <v>227.82</v>
      </c>
      <c r="D43" s="26">
        <f>Men7_H!D43+Men7_F!D43</f>
        <v>1352820.91</v>
      </c>
      <c r="E43" s="26">
        <f>Men7_H!E43+Men7_F!E43</f>
        <v>87457.17</v>
      </c>
      <c r="F43" s="26">
        <f>Men7_H!F43+Men7_F!F43</f>
        <v>167627.51</v>
      </c>
      <c r="G43" s="26">
        <f>Men7_H!G43+Men7_F!G43</f>
        <v>141353.43</v>
      </c>
      <c r="H43" s="32">
        <f>Men7_H!H43+Men7_F!H43</f>
        <v>1667249.0499999998</v>
      </c>
      <c r="I43" s="12">
        <f>Men7_H!I43+Men7_F!I43</f>
        <v>3416735.8899999997</v>
      </c>
    </row>
    <row r="44" spans="1:9" x14ac:dyDescent="0.25">
      <c r="A44" s="29" t="s">
        <v>10</v>
      </c>
      <c r="B44" s="14">
        <f>Men7_H!B44+Men7_F!B44</f>
        <v>13695980.890000001</v>
      </c>
      <c r="C44" s="15">
        <f>Men7_H!C44+Men7_F!C44</f>
        <v>4266113.8999999994</v>
      </c>
      <c r="D44" s="15">
        <f>Men7_H!D44+Men7_F!D44</f>
        <v>15257987.68</v>
      </c>
      <c r="E44" s="15">
        <f>Men7_H!E44+Men7_F!E44</f>
        <v>14813768.640000001</v>
      </c>
      <c r="F44" s="15">
        <f>Men7_H!F44+Men7_F!F44</f>
        <v>2775654.14</v>
      </c>
      <c r="G44" s="15">
        <f>Men7_H!G44+Men7_F!G44</f>
        <v>1922485.2599999998</v>
      </c>
      <c r="H44" s="16">
        <f>Men7_H!H44+Men7_F!H44</f>
        <v>10450926.34</v>
      </c>
      <c r="I44" s="17">
        <f>Men7_H!I44+Men7_F!I44</f>
        <v>63182916.849999994</v>
      </c>
    </row>
    <row r="45" spans="1:9" x14ac:dyDescent="0.25">
      <c r="A45" s="34" t="s">
        <v>49</v>
      </c>
    </row>
    <row r="46" spans="1:9" x14ac:dyDescent="0.25">
      <c r="A46" s="33" t="s">
        <v>86</v>
      </c>
    </row>
  </sheetData>
  <pageMargins left="0.7" right="0.7" top="0.75" bottom="0.75" header="0.3" footer="0.3"/>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heetViews>
  <sheetFormatPr baseColWidth="10" defaultRowHeight="15" x14ac:dyDescent="0.25"/>
  <cols>
    <col min="1" max="1" width="26.42578125" style="2" customWidth="1"/>
    <col min="2" max="9" width="16.42578125" style="2" customWidth="1"/>
    <col min="10" max="16384" width="11.42578125" style="2"/>
  </cols>
  <sheetData>
    <row r="1" spans="1:16" x14ac:dyDescent="0.25">
      <c r="A1" s="1" t="s">
        <v>46</v>
      </c>
    </row>
    <row r="2" spans="1:16" x14ac:dyDescent="0.25">
      <c r="A2" s="3" t="s">
        <v>0</v>
      </c>
    </row>
    <row r="3" spans="1:16" ht="36" x14ac:dyDescent="0.25">
      <c r="B3" s="21" t="s">
        <v>39</v>
      </c>
      <c r="C3" s="22" t="s">
        <v>40</v>
      </c>
      <c r="D3" s="22" t="s">
        <v>41</v>
      </c>
      <c r="E3" s="22" t="s">
        <v>42</v>
      </c>
      <c r="F3" s="22" t="s">
        <v>43</v>
      </c>
      <c r="G3" s="22" t="s">
        <v>44</v>
      </c>
      <c r="H3" s="23" t="s">
        <v>45</v>
      </c>
      <c r="I3" s="24" t="s">
        <v>10</v>
      </c>
      <c r="K3" s="52"/>
    </row>
    <row r="4" spans="1:16" x14ac:dyDescent="0.25">
      <c r="A4" s="25" t="s">
        <v>38</v>
      </c>
      <c r="B4" s="31">
        <v>859425.19</v>
      </c>
      <c r="C4" s="26">
        <v>185983.57</v>
      </c>
      <c r="D4" s="26">
        <v>41.95</v>
      </c>
      <c r="E4" s="26">
        <v>21.91</v>
      </c>
      <c r="F4" s="26">
        <v>0</v>
      </c>
      <c r="G4" s="26">
        <v>21439.91</v>
      </c>
      <c r="H4" s="32">
        <v>20.76</v>
      </c>
      <c r="I4" s="12">
        <f>SUM(B4:H4)</f>
        <v>1066933.29</v>
      </c>
      <c r="J4" s="49"/>
      <c r="K4" s="49"/>
      <c r="L4" s="49"/>
      <c r="M4" s="49"/>
      <c r="N4" s="49"/>
      <c r="O4" s="49"/>
      <c r="P4" s="49"/>
    </row>
    <row r="5" spans="1:16" x14ac:dyDescent="0.25">
      <c r="A5" s="27" t="s">
        <v>25</v>
      </c>
      <c r="B5" s="26">
        <v>213711.26</v>
      </c>
      <c r="C5" s="26">
        <v>67972.850000000006</v>
      </c>
      <c r="D5" s="26">
        <v>996.37</v>
      </c>
      <c r="E5" s="26">
        <v>562.64</v>
      </c>
      <c r="F5" s="26">
        <v>307.20999999999998</v>
      </c>
      <c r="G5" s="26">
        <v>16181.84</v>
      </c>
      <c r="H5" s="26">
        <v>9454.73</v>
      </c>
      <c r="I5" s="12">
        <f t="shared" ref="I5:I11" si="0">SUM(B5:H5)</f>
        <v>309186.90000000002</v>
      </c>
      <c r="J5" s="49"/>
      <c r="K5" s="49"/>
      <c r="L5" s="49"/>
      <c r="M5" s="49"/>
      <c r="N5" s="49"/>
      <c r="O5" s="49"/>
      <c r="P5" s="49"/>
    </row>
    <row r="6" spans="1:16" x14ac:dyDescent="0.25">
      <c r="A6" s="27" t="s">
        <v>26</v>
      </c>
      <c r="B6" s="26">
        <v>137206.42000000001</v>
      </c>
      <c r="C6" s="26">
        <v>44646.07</v>
      </c>
      <c r="D6" s="26">
        <v>13401.54</v>
      </c>
      <c r="E6" s="26">
        <v>6493.97</v>
      </c>
      <c r="F6" s="26">
        <v>875.46</v>
      </c>
      <c r="G6" s="26">
        <v>28076.58</v>
      </c>
      <c r="H6" s="26">
        <v>35309.120000000003</v>
      </c>
      <c r="I6" s="12">
        <f t="shared" si="0"/>
        <v>266009.16000000003</v>
      </c>
      <c r="J6" s="49"/>
      <c r="K6" s="49"/>
      <c r="L6" s="49"/>
      <c r="M6" s="49"/>
      <c r="N6" s="49"/>
      <c r="O6" s="49"/>
      <c r="P6" s="49"/>
    </row>
    <row r="7" spans="1:16" x14ac:dyDescent="0.25">
      <c r="A7" s="27" t="s">
        <v>27</v>
      </c>
      <c r="B7" s="26">
        <v>110483.52</v>
      </c>
      <c r="C7" s="26">
        <v>37902.11</v>
      </c>
      <c r="D7" s="26">
        <v>120704.18</v>
      </c>
      <c r="E7" s="26">
        <v>329903.18</v>
      </c>
      <c r="F7" s="26">
        <v>9993.57</v>
      </c>
      <c r="G7" s="26">
        <v>64924.66</v>
      </c>
      <c r="H7" s="26">
        <v>130264.85</v>
      </c>
      <c r="I7" s="12">
        <f t="shared" si="0"/>
        <v>804176.07</v>
      </c>
      <c r="J7" s="49"/>
      <c r="K7" s="49"/>
      <c r="L7" s="49"/>
      <c r="M7" s="49"/>
      <c r="N7" s="49"/>
      <c r="O7" s="49"/>
      <c r="P7" s="49"/>
    </row>
    <row r="8" spans="1:16" x14ac:dyDescent="0.25">
      <c r="A8" s="27" t="s">
        <v>28</v>
      </c>
      <c r="B8" s="26">
        <v>15608.35</v>
      </c>
      <c r="C8" s="26">
        <v>10479.950000000001</v>
      </c>
      <c r="D8" s="26">
        <v>98221.42</v>
      </c>
      <c r="E8" s="26">
        <v>547580.92000000004</v>
      </c>
      <c r="F8" s="26">
        <v>25041.07</v>
      </c>
      <c r="G8" s="26">
        <v>33694.1</v>
      </c>
      <c r="H8" s="26">
        <v>119656.06</v>
      </c>
      <c r="I8" s="12">
        <f t="shared" si="0"/>
        <v>850281.86999999988</v>
      </c>
      <c r="J8" s="49"/>
      <c r="K8" s="49"/>
      <c r="L8" s="49"/>
      <c r="M8" s="49"/>
      <c r="N8" s="49"/>
      <c r="O8" s="49"/>
      <c r="P8" s="49"/>
    </row>
    <row r="9" spans="1:16" x14ac:dyDescent="0.25">
      <c r="A9" s="27" t="s">
        <v>29</v>
      </c>
      <c r="B9" s="26">
        <v>1275.94</v>
      </c>
      <c r="C9" s="26">
        <v>3720.51</v>
      </c>
      <c r="D9" s="26">
        <v>152843.13</v>
      </c>
      <c r="E9" s="26">
        <v>182512.15</v>
      </c>
      <c r="F9" s="26">
        <v>11232.09</v>
      </c>
      <c r="G9" s="26">
        <v>14978.96</v>
      </c>
      <c r="H9" s="26">
        <v>66872.58</v>
      </c>
      <c r="I9" s="12">
        <f t="shared" si="0"/>
        <v>433435.36000000004</v>
      </c>
      <c r="J9" s="49"/>
      <c r="K9" s="49"/>
      <c r="L9" s="49"/>
      <c r="M9" s="49"/>
      <c r="N9" s="49"/>
      <c r="O9" s="49"/>
      <c r="P9" s="49"/>
    </row>
    <row r="10" spans="1:16" x14ac:dyDescent="0.25">
      <c r="A10" s="27" t="s">
        <v>30</v>
      </c>
      <c r="B10" s="26">
        <v>67.66</v>
      </c>
      <c r="C10" s="26">
        <v>903.61</v>
      </c>
      <c r="D10" s="26">
        <v>253643.64</v>
      </c>
      <c r="E10" s="26">
        <v>100696.64</v>
      </c>
      <c r="F10" s="26">
        <v>4768.46</v>
      </c>
      <c r="G10" s="26">
        <v>13014.71</v>
      </c>
      <c r="H10" s="26">
        <v>68986.89</v>
      </c>
      <c r="I10" s="12">
        <f t="shared" si="0"/>
        <v>442081.61000000004</v>
      </c>
      <c r="J10" s="49"/>
      <c r="K10" s="49"/>
      <c r="L10" s="49"/>
      <c r="M10" s="49"/>
      <c r="N10" s="49"/>
      <c r="O10" s="49"/>
      <c r="P10" s="49"/>
    </row>
    <row r="11" spans="1:16" x14ac:dyDescent="0.25">
      <c r="A11" s="30" t="s">
        <v>31</v>
      </c>
      <c r="B11" s="26">
        <v>0</v>
      </c>
      <c r="C11" s="26">
        <v>1.1000000000000001</v>
      </c>
      <c r="D11" s="26">
        <v>65578.429999999993</v>
      </c>
      <c r="E11" s="26">
        <v>12967.19</v>
      </c>
      <c r="F11" s="26">
        <v>1899.16</v>
      </c>
      <c r="G11" s="26">
        <v>4733.91</v>
      </c>
      <c r="H11" s="26">
        <v>24481.8</v>
      </c>
      <c r="I11" s="12">
        <f t="shared" si="0"/>
        <v>109661.59000000001</v>
      </c>
      <c r="J11" s="49"/>
      <c r="K11" s="49"/>
    </row>
    <row r="12" spans="1:16" x14ac:dyDescent="0.25">
      <c r="A12" s="29" t="s">
        <v>10</v>
      </c>
      <c r="B12" s="15">
        <f>SUM(B4:B11)</f>
        <v>1337778.3399999999</v>
      </c>
      <c r="C12" s="15">
        <f t="shared" ref="C12:I12" si="1">SUM(C4:C11)</f>
        <v>351609.76999999996</v>
      </c>
      <c r="D12" s="15">
        <f t="shared" si="1"/>
        <v>705430.65999999992</v>
      </c>
      <c r="E12" s="15">
        <f t="shared" si="1"/>
        <v>1180738.5999999999</v>
      </c>
      <c r="F12" s="15">
        <f t="shared" si="1"/>
        <v>54117.02</v>
      </c>
      <c r="G12" s="15">
        <f t="shared" si="1"/>
        <v>197044.66999999998</v>
      </c>
      <c r="H12" s="15">
        <f t="shared" si="1"/>
        <v>455046.79000000004</v>
      </c>
      <c r="I12" s="17">
        <f t="shared" si="1"/>
        <v>4281765.8499999996</v>
      </c>
      <c r="L12" s="49"/>
      <c r="M12" s="49"/>
      <c r="N12" s="49"/>
      <c r="O12" s="49"/>
      <c r="P12" s="49"/>
    </row>
    <row r="13" spans="1:16" x14ac:dyDescent="0.25">
      <c r="A13" s="34" t="s">
        <v>48</v>
      </c>
      <c r="B13" s="35"/>
      <c r="C13" s="35"/>
      <c r="D13" s="35"/>
      <c r="E13" s="35"/>
      <c r="F13" s="35"/>
      <c r="G13" s="35"/>
      <c r="H13" s="35"/>
      <c r="I13" s="35"/>
    </row>
    <row r="14" spans="1:16" x14ac:dyDescent="0.25">
      <c r="A14" s="34" t="s">
        <v>49</v>
      </c>
      <c r="B14" s="35"/>
      <c r="C14" s="35"/>
      <c r="D14" s="35"/>
      <c r="E14" s="35"/>
      <c r="F14" s="35"/>
      <c r="G14" s="35"/>
      <c r="H14" s="35"/>
      <c r="I14" s="35"/>
    </row>
    <row r="15" spans="1:16" x14ac:dyDescent="0.25">
      <c r="A15" s="34" t="str">
        <f>IF(1&lt;2, "Lecture : "&amp;ROUND(E5,0)&amp;" hommes âgés de 15 à 19 ans vivent dans un ménage immigré composé d'adultes d'un couple avec enfant(s). ","")</f>
        <v xml:space="preserve">Lecture : 563 hommes âgés de 15 à 19 ans vivent dans un ménage immigré composé d'adultes d'un couple avec enfant(s). </v>
      </c>
      <c r="B15" s="35"/>
      <c r="C15" s="35"/>
      <c r="D15" s="35"/>
      <c r="E15" s="35"/>
      <c r="F15" s="35"/>
      <c r="G15" s="35"/>
      <c r="H15" s="35"/>
      <c r="I15" s="35"/>
    </row>
    <row r="16" spans="1:16" x14ac:dyDescent="0.25">
      <c r="A16" s="33" t="s">
        <v>86</v>
      </c>
      <c r="B16" s="35"/>
      <c r="C16" s="35"/>
      <c r="D16" s="35"/>
      <c r="E16" s="35"/>
      <c r="F16" s="35"/>
      <c r="G16" s="35"/>
      <c r="H16" s="35"/>
      <c r="I16" s="35"/>
    </row>
    <row r="18" spans="1:16" x14ac:dyDescent="0.25">
      <c r="A18" s="3" t="s">
        <v>11</v>
      </c>
    </row>
    <row r="19" spans="1:16" ht="36" x14ac:dyDescent="0.25">
      <c r="B19" s="21" t="s">
        <v>39</v>
      </c>
      <c r="C19" s="22" t="s">
        <v>40</v>
      </c>
      <c r="D19" s="22" t="s">
        <v>41</v>
      </c>
      <c r="E19" s="22" t="s">
        <v>42</v>
      </c>
      <c r="F19" s="22" t="s">
        <v>43</v>
      </c>
      <c r="G19" s="22" t="s">
        <v>44</v>
      </c>
      <c r="H19" s="23" t="s">
        <v>45</v>
      </c>
      <c r="I19" s="24" t="s">
        <v>10</v>
      </c>
    </row>
    <row r="20" spans="1:16" x14ac:dyDescent="0.25">
      <c r="A20" s="25" t="s">
        <v>38</v>
      </c>
      <c r="B20" s="31">
        <v>3869976.92</v>
      </c>
      <c r="C20" s="26">
        <v>903447.02</v>
      </c>
      <c r="D20" s="26">
        <v>60.34</v>
      </c>
      <c r="E20" s="26">
        <v>40.64</v>
      </c>
      <c r="F20" s="26">
        <v>10.63</v>
      </c>
      <c r="G20" s="26">
        <v>69375.839999999997</v>
      </c>
      <c r="H20" s="32">
        <v>562.78</v>
      </c>
      <c r="I20" s="12">
        <f>SUM(B20:H20)</f>
        <v>4843474.169999999</v>
      </c>
      <c r="J20" s="49"/>
      <c r="K20" s="49"/>
      <c r="L20" s="49"/>
      <c r="M20" s="49"/>
      <c r="N20" s="49"/>
      <c r="O20" s="49"/>
      <c r="P20" s="49"/>
    </row>
    <row r="21" spans="1:16" x14ac:dyDescent="0.25">
      <c r="A21" s="27" t="s">
        <v>25</v>
      </c>
      <c r="B21" s="26">
        <v>1052282.97</v>
      </c>
      <c r="C21" s="26">
        <v>410755.8</v>
      </c>
      <c r="D21" s="26">
        <v>11510.45</v>
      </c>
      <c r="E21" s="26">
        <v>2029.57</v>
      </c>
      <c r="F21" s="26">
        <v>812.14</v>
      </c>
      <c r="G21" s="26">
        <v>61760.77</v>
      </c>
      <c r="H21" s="26">
        <v>97780.06</v>
      </c>
      <c r="I21" s="12">
        <f t="shared" ref="I21:I27" si="2">SUM(B21:H21)</f>
        <v>1636931.76</v>
      </c>
      <c r="J21" s="49"/>
      <c r="K21" s="49"/>
      <c r="L21" s="49"/>
      <c r="M21" s="49"/>
      <c r="N21" s="49"/>
      <c r="O21" s="49"/>
      <c r="P21" s="49"/>
    </row>
    <row r="22" spans="1:16" x14ac:dyDescent="0.25">
      <c r="A22" s="27" t="s">
        <v>26</v>
      </c>
      <c r="B22" s="26">
        <v>531266.89</v>
      </c>
      <c r="C22" s="26">
        <v>239590.73</v>
      </c>
      <c r="D22" s="26">
        <v>199626.96</v>
      </c>
      <c r="E22" s="26">
        <v>49151.26</v>
      </c>
      <c r="F22" s="26">
        <v>2878.23</v>
      </c>
      <c r="G22" s="26">
        <v>132479.17000000001</v>
      </c>
      <c r="H22" s="26">
        <v>317655.78000000003</v>
      </c>
      <c r="I22" s="12">
        <f t="shared" si="2"/>
        <v>1472649.02</v>
      </c>
      <c r="J22" s="49"/>
      <c r="K22" s="49"/>
      <c r="L22" s="49"/>
      <c r="M22" s="49"/>
      <c r="N22" s="49"/>
      <c r="O22" s="49"/>
      <c r="P22" s="49"/>
    </row>
    <row r="23" spans="1:16" x14ac:dyDescent="0.25">
      <c r="A23" s="27" t="s">
        <v>27</v>
      </c>
      <c r="B23" s="26">
        <v>343910.63</v>
      </c>
      <c r="C23" s="26">
        <v>217038.21</v>
      </c>
      <c r="D23" s="26">
        <v>943454.9</v>
      </c>
      <c r="E23" s="26">
        <v>2121813.88</v>
      </c>
      <c r="F23" s="26">
        <v>74002.61</v>
      </c>
      <c r="G23" s="26">
        <v>176432.57</v>
      </c>
      <c r="H23" s="26">
        <v>961058.4</v>
      </c>
      <c r="I23" s="12">
        <f t="shared" si="2"/>
        <v>4837711.2</v>
      </c>
      <c r="J23" s="49"/>
    </row>
    <row r="24" spans="1:16" x14ac:dyDescent="0.25">
      <c r="A24" s="27" t="s">
        <v>28</v>
      </c>
      <c r="B24" s="26">
        <v>79606.720000000001</v>
      </c>
      <c r="C24" s="26">
        <v>130541.74</v>
      </c>
      <c r="D24" s="26">
        <v>810558.84</v>
      </c>
      <c r="E24" s="26">
        <v>3045901.47</v>
      </c>
      <c r="F24" s="26">
        <v>233320.32000000001</v>
      </c>
      <c r="G24" s="26">
        <v>109329.65</v>
      </c>
      <c r="H24" s="26">
        <v>1004134.73</v>
      </c>
      <c r="I24" s="12">
        <f t="shared" si="2"/>
        <v>5413393.4700000007</v>
      </c>
      <c r="J24" s="49"/>
    </row>
    <row r="25" spans="1:16" x14ac:dyDescent="0.25">
      <c r="A25" s="27" t="s">
        <v>29</v>
      </c>
      <c r="B25" s="26">
        <v>11155.38</v>
      </c>
      <c r="C25" s="26">
        <v>57746.51</v>
      </c>
      <c r="D25" s="26">
        <v>1761600.99</v>
      </c>
      <c r="E25" s="26">
        <v>732367.45</v>
      </c>
      <c r="F25" s="26">
        <v>79579.33</v>
      </c>
      <c r="G25" s="26">
        <v>87816.68</v>
      </c>
      <c r="H25" s="26">
        <v>687689.31</v>
      </c>
      <c r="I25" s="12">
        <f t="shared" si="2"/>
        <v>3417955.6500000004</v>
      </c>
      <c r="J25" s="49"/>
    </row>
    <row r="26" spans="1:16" x14ac:dyDescent="0.25">
      <c r="A26" s="27" t="s">
        <v>30</v>
      </c>
      <c r="B26" s="26">
        <v>587.65</v>
      </c>
      <c r="C26" s="26">
        <v>12572.4</v>
      </c>
      <c r="D26" s="26">
        <v>2481447.5</v>
      </c>
      <c r="E26" s="26">
        <v>225578.85</v>
      </c>
      <c r="F26" s="26">
        <v>39893.1</v>
      </c>
      <c r="G26" s="26">
        <v>81967.16</v>
      </c>
      <c r="H26" s="26">
        <v>666527.9</v>
      </c>
      <c r="I26" s="12">
        <f t="shared" si="2"/>
        <v>3508574.56</v>
      </c>
      <c r="J26" s="49"/>
    </row>
    <row r="27" spans="1:16" x14ac:dyDescent="0.25">
      <c r="A27" s="30" t="s">
        <v>31</v>
      </c>
      <c r="B27" s="26">
        <v>0</v>
      </c>
      <c r="C27" s="26">
        <v>58.41</v>
      </c>
      <c r="D27" s="26">
        <v>747480.72</v>
      </c>
      <c r="E27" s="26">
        <v>43980.74</v>
      </c>
      <c r="F27" s="26">
        <v>22968.07</v>
      </c>
      <c r="G27" s="26">
        <v>33356.120000000003</v>
      </c>
      <c r="H27" s="26">
        <v>316300.82</v>
      </c>
      <c r="I27" s="12">
        <f t="shared" si="2"/>
        <v>1164144.8799999999</v>
      </c>
      <c r="J27" s="49"/>
    </row>
    <row r="28" spans="1:16" x14ac:dyDescent="0.25">
      <c r="A28" s="29" t="s">
        <v>10</v>
      </c>
      <c r="B28" s="15">
        <f>SUM(B20:B27)</f>
        <v>5888787.1599999992</v>
      </c>
      <c r="C28" s="15">
        <f t="shared" ref="C28" si="3">SUM(C20:C27)</f>
        <v>1971750.8199999998</v>
      </c>
      <c r="D28" s="15">
        <f t="shared" ref="D28" si="4">SUM(D20:D27)</f>
        <v>6955740.6999999993</v>
      </c>
      <c r="E28" s="15">
        <f t="shared" ref="E28" si="5">SUM(E20:E27)</f>
        <v>6220863.8600000003</v>
      </c>
      <c r="F28" s="15">
        <f t="shared" ref="F28" si="6">SUM(F20:F27)</f>
        <v>453464.43</v>
      </c>
      <c r="G28" s="15">
        <f t="shared" ref="G28" si="7">SUM(G20:G27)</f>
        <v>752517.96</v>
      </c>
      <c r="H28" s="15">
        <f t="shared" ref="H28" si="8">SUM(H20:H27)</f>
        <v>4051709.78</v>
      </c>
      <c r="I28" s="17">
        <f t="shared" ref="I28" si="9">SUM(I20:I27)</f>
        <v>26294834.709999993</v>
      </c>
    </row>
    <row r="29" spans="1:16" x14ac:dyDescent="0.25">
      <c r="A29" s="34" t="s">
        <v>88</v>
      </c>
      <c r="B29" s="35"/>
      <c r="C29" s="35"/>
      <c r="D29" s="35"/>
      <c r="E29" s="35"/>
      <c r="F29" s="35"/>
      <c r="G29" s="35"/>
      <c r="H29" s="35"/>
      <c r="I29" s="35"/>
    </row>
    <row r="30" spans="1:16" x14ac:dyDescent="0.25">
      <c r="A30" s="34" t="s">
        <v>49</v>
      </c>
      <c r="B30" s="35"/>
      <c r="C30" s="35"/>
      <c r="D30" s="35"/>
      <c r="E30" s="35"/>
      <c r="F30" s="35"/>
      <c r="G30" s="35"/>
      <c r="H30" s="35"/>
      <c r="I30" s="35"/>
    </row>
    <row r="31" spans="1:16" x14ac:dyDescent="0.25">
      <c r="A31" s="34" t="str">
        <f>IF(1&lt;2,"Lecture : "&amp;ROUND(E21,0)&amp;" hommes âgés de 15 à 19 ans vivent dans un ménage non immigré composé d'adultes d'un couple avec enfant(s). ","")</f>
        <v xml:space="preserve">Lecture : 2030 hommes âgés de 15 à 19 ans vivent dans un ménage non immigré composé d'adultes d'un couple avec enfant(s). </v>
      </c>
      <c r="B31" s="35"/>
      <c r="C31" s="35"/>
      <c r="D31" s="35"/>
      <c r="E31" s="35"/>
      <c r="F31" s="35"/>
      <c r="G31" s="35"/>
      <c r="H31" s="35"/>
      <c r="I31" s="35"/>
    </row>
    <row r="32" spans="1:16" x14ac:dyDescent="0.25">
      <c r="A32" s="33" t="s">
        <v>86</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 t="shared" ref="B36:I44" si="10">B4+B20</f>
        <v>4729402.1099999994</v>
      </c>
      <c r="C36" s="26">
        <f t="shared" si="10"/>
        <v>1089430.5900000001</v>
      </c>
      <c r="D36" s="26">
        <f t="shared" si="10"/>
        <v>102.29</v>
      </c>
      <c r="E36" s="26">
        <f t="shared" si="10"/>
        <v>62.55</v>
      </c>
      <c r="F36" s="26">
        <f t="shared" si="10"/>
        <v>10.63</v>
      </c>
      <c r="G36" s="26">
        <f t="shared" si="10"/>
        <v>90815.75</v>
      </c>
      <c r="H36" s="32">
        <f t="shared" si="10"/>
        <v>583.54</v>
      </c>
      <c r="I36" s="12">
        <f t="shared" si="10"/>
        <v>5910407.459999999</v>
      </c>
    </row>
    <row r="37" spans="1:9" x14ac:dyDescent="0.25">
      <c r="A37" s="27" t="s">
        <v>25</v>
      </c>
      <c r="B37" s="31">
        <f t="shared" si="10"/>
        <v>1265994.23</v>
      </c>
      <c r="C37" s="26">
        <f t="shared" si="10"/>
        <v>478728.65</v>
      </c>
      <c r="D37" s="26">
        <f t="shared" si="10"/>
        <v>12506.820000000002</v>
      </c>
      <c r="E37" s="26">
        <f t="shared" si="10"/>
        <v>2592.21</v>
      </c>
      <c r="F37" s="26">
        <f t="shared" si="10"/>
        <v>1119.3499999999999</v>
      </c>
      <c r="G37" s="26">
        <f t="shared" si="10"/>
        <v>77942.61</v>
      </c>
      <c r="H37" s="32">
        <f t="shared" si="10"/>
        <v>107234.79</v>
      </c>
      <c r="I37" s="12">
        <f t="shared" si="10"/>
        <v>1946118.6600000001</v>
      </c>
    </row>
    <row r="38" spans="1:9" x14ac:dyDescent="0.25">
      <c r="A38" s="27" t="s">
        <v>26</v>
      </c>
      <c r="B38" s="31">
        <f t="shared" si="10"/>
        <v>668473.31000000006</v>
      </c>
      <c r="C38" s="26">
        <f t="shared" si="10"/>
        <v>284236.79999999999</v>
      </c>
      <c r="D38" s="26">
        <f t="shared" si="10"/>
        <v>213028.5</v>
      </c>
      <c r="E38" s="26">
        <f t="shared" si="10"/>
        <v>55645.23</v>
      </c>
      <c r="F38" s="26">
        <f t="shared" si="10"/>
        <v>3753.69</v>
      </c>
      <c r="G38" s="26">
        <f t="shared" si="10"/>
        <v>160555.75</v>
      </c>
      <c r="H38" s="32">
        <f t="shared" si="10"/>
        <v>352964.9</v>
      </c>
      <c r="I38" s="12">
        <f t="shared" si="10"/>
        <v>1738658.1800000002</v>
      </c>
    </row>
    <row r="39" spans="1:9" x14ac:dyDescent="0.25">
      <c r="A39" s="27" t="s">
        <v>27</v>
      </c>
      <c r="B39" s="31">
        <f t="shared" si="10"/>
        <v>454394.15</v>
      </c>
      <c r="C39" s="26">
        <f t="shared" si="10"/>
        <v>254940.32</v>
      </c>
      <c r="D39" s="26">
        <f t="shared" si="10"/>
        <v>1064159.08</v>
      </c>
      <c r="E39" s="26">
        <f t="shared" si="10"/>
        <v>2451717.06</v>
      </c>
      <c r="F39" s="26">
        <f t="shared" si="10"/>
        <v>83996.18</v>
      </c>
      <c r="G39" s="26">
        <f t="shared" si="10"/>
        <v>241357.23</v>
      </c>
      <c r="H39" s="32">
        <f t="shared" si="10"/>
        <v>1091323.25</v>
      </c>
      <c r="I39" s="12">
        <f t="shared" si="10"/>
        <v>5641887.2700000005</v>
      </c>
    </row>
    <row r="40" spans="1:9" x14ac:dyDescent="0.25">
      <c r="A40" s="27" t="s">
        <v>28</v>
      </c>
      <c r="B40" s="31">
        <f t="shared" si="10"/>
        <v>95215.07</v>
      </c>
      <c r="C40" s="26">
        <f t="shared" si="10"/>
        <v>141021.69</v>
      </c>
      <c r="D40" s="26">
        <f t="shared" si="10"/>
        <v>908780.26</v>
      </c>
      <c r="E40" s="26">
        <f t="shared" si="10"/>
        <v>3593482.39</v>
      </c>
      <c r="F40" s="26">
        <f t="shared" si="10"/>
        <v>258361.39</v>
      </c>
      <c r="G40" s="26">
        <f t="shared" si="10"/>
        <v>143023.75</v>
      </c>
      <c r="H40" s="32">
        <f t="shared" si="10"/>
        <v>1123790.79</v>
      </c>
      <c r="I40" s="12">
        <f t="shared" si="10"/>
        <v>6263675.3400000008</v>
      </c>
    </row>
    <row r="41" spans="1:9" x14ac:dyDescent="0.25">
      <c r="A41" s="27" t="s">
        <v>29</v>
      </c>
      <c r="B41" s="31">
        <f t="shared" si="10"/>
        <v>12431.32</v>
      </c>
      <c r="C41" s="26">
        <f t="shared" si="10"/>
        <v>61467.020000000004</v>
      </c>
      <c r="D41" s="26">
        <f t="shared" si="10"/>
        <v>1914444.12</v>
      </c>
      <c r="E41" s="26">
        <f t="shared" si="10"/>
        <v>914879.6</v>
      </c>
      <c r="F41" s="26">
        <f t="shared" si="10"/>
        <v>90811.42</v>
      </c>
      <c r="G41" s="26">
        <f t="shared" si="10"/>
        <v>102795.63999999998</v>
      </c>
      <c r="H41" s="32">
        <f t="shared" si="10"/>
        <v>754561.89</v>
      </c>
      <c r="I41" s="12">
        <f t="shared" si="10"/>
        <v>3851391.0100000002</v>
      </c>
    </row>
    <row r="42" spans="1:9" x14ac:dyDescent="0.25">
      <c r="A42" s="27" t="s">
        <v>30</v>
      </c>
      <c r="B42" s="31">
        <f t="shared" si="10"/>
        <v>655.30999999999995</v>
      </c>
      <c r="C42" s="26">
        <f t="shared" si="10"/>
        <v>13476.01</v>
      </c>
      <c r="D42" s="26">
        <f t="shared" si="10"/>
        <v>2735091.14</v>
      </c>
      <c r="E42" s="26">
        <f t="shared" si="10"/>
        <v>326275.49</v>
      </c>
      <c r="F42" s="26">
        <f t="shared" si="10"/>
        <v>44661.56</v>
      </c>
      <c r="G42" s="26">
        <f t="shared" si="10"/>
        <v>94981.87</v>
      </c>
      <c r="H42" s="32">
        <f t="shared" si="10"/>
        <v>735514.79</v>
      </c>
      <c r="I42" s="12">
        <f t="shared" si="10"/>
        <v>3950656.17</v>
      </c>
    </row>
    <row r="43" spans="1:9" x14ac:dyDescent="0.25">
      <c r="A43" s="30" t="s">
        <v>31</v>
      </c>
      <c r="B43" s="31">
        <f t="shared" si="10"/>
        <v>0</v>
      </c>
      <c r="C43" s="26">
        <f t="shared" si="10"/>
        <v>59.51</v>
      </c>
      <c r="D43" s="26">
        <f t="shared" si="10"/>
        <v>813059.14999999991</v>
      </c>
      <c r="E43" s="26">
        <f t="shared" si="10"/>
        <v>56947.93</v>
      </c>
      <c r="F43" s="26">
        <f t="shared" si="10"/>
        <v>24867.23</v>
      </c>
      <c r="G43" s="26">
        <f t="shared" si="10"/>
        <v>38090.03</v>
      </c>
      <c r="H43" s="32">
        <f t="shared" si="10"/>
        <v>340782.62</v>
      </c>
      <c r="I43" s="12">
        <f t="shared" si="10"/>
        <v>1273806.47</v>
      </c>
    </row>
    <row r="44" spans="1:9" x14ac:dyDescent="0.25">
      <c r="A44" s="29" t="s">
        <v>10</v>
      </c>
      <c r="B44" s="14">
        <f t="shared" si="10"/>
        <v>7226565.4999999991</v>
      </c>
      <c r="C44" s="15">
        <f t="shared" si="10"/>
        <v>2323360.59</v>
      </c>
      <c r="D44" s="15">
        <f t="shared" si="10"/>
        <v>7661171.3599999994</v>
      </c>
      <c r="E44" s="15">
        <f t="shared" si="10"/>
        <v>7401602.46</v>
      </c>
      <c r="F44" s="15">
        <f t="shared" si="10"/>
        <v>507581.45</v>
      </c>
      <c r="G44" s="15">
        <f t="shared" si="10"/>
        <v>949562.62999999989</v>
      </c>
      <c r="H44" s="16">
        <f t="shared" si="10"/>
        <v>4506756.57</v>
      </c>
      <c r="I44" s="17">
        <f t="shared" si="10"/>
        <v>30576600.559999995</v>
      </c>
    </row>
    <row r="45" spans="1:9" x14ac:dyDescent="0.25">
      <c r="A45" s="34" t="s">
        <v>49</v>
      </c>
    </row>
    <row r="46" spans="1:9" x14ac:dyDescent="0.25">
      <c r="A46" s="33" t="s">
        <v>86</v>
      </c>
    </row>
  </sheetData>
  <pageMargins left="0.7" right="0.7"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Normal="100" workbookViewId="0"/>
  </sheetViews>
  <sheetFormatPr baseColWidth="10" defaultRowHeight="15" x14ac:dyDescent="0.25"/>
  <cols>
    <col min="1" max="1" width="26.42578125" style="2" customWidth="1"/>
    <col min="2" max="9" width="16.42578125" style="2" customWidth="1"/>
    <col min="10" max="16384" width="11.42578125" style="2"/>
  </cols>
  <sheetData>
    <row r="1" spans="1:11" x14ac:dyDescent="0.25">
      <c r="A1" s="1" t="s">
        <v>47</v>
      </c>
    </row>
    <row r="2" spans="1:11" x14ac:dyDescent="0.25">
      <c r="A2" s="3" t="s">
        <v>0</v>
      </c>
    </row>
    <row r="3" spans="1:11" ht="36" x14ac:dyDescent="0.25">
      <c r="B3" s="21" t="s">
        <v>39</v>
      </c>
      <c r="C3" s="22" t="s">
        <v>40</v>
      </c>
      <c r="D3" s="22" t="s">
        <v>41</v>
      </c>
      <c r="E3" s="22" t="s">
        <v>42</v>
      </c>
      <c r="F3" s="22" t="s">
        <v>43</v>
      </c>
      <c r="G3" s="22" t="s">
        <v>44</v>
      </c>
      <c r="H3" s="23" t="s">
        <v>45</v>
      </c>
      <c r="I3" s="24" t="s">
        <v>10</v>
      </c>
      <c r="K3" s="52"/>
    </row>
    <row r="4" spans="1:11" x14ac:dyDescent="0.25">
      <c r="A4" s="25" t="s">
        <v>38</v>
      </c>
      <c r="B4" s="31">
        <v>821014.93</v>
      </c>
      <c r="C4" s="26">
        <v>180393.38</v>
      </c>
      <c r="D4" s="26">
        <v>40.229999999999997</v>
      </c>
      <c r="E4" s="26">
        <v>11.31</v>
      </c>
      <c r="F4" s="26">
        <v>0</v>
      </c>
      <c r="G4" s="26">
        <v>21012.26</v>
      </c>
      <c r="H4" s="32">
        <v>19.38</v>
      </c>
      <c r="I4" s="12">
        <f>SUM(B4:H4)</f>
        <v>1022491.4900000001</v>
      </c>
      <c r="J4" s="49"/>
    </row>
    <row r="5" spans="1:11" x14ac:dyDescent="0.25">
      <c r="A5" s="27" t="s">
        <v>25</v>
      </c>
      <c r="B5" s="26">
        <v>199598.25</v>
      </c>
      <c r="C5" s="26">
        <v>65797.67</v>
      </c>
      <c r="D5" s="26">
        <v>3114.34</v>
      </c>
      <c r="E5" s="26">
        <v>1655.34</v>
      </c>
      <c r="F5" s="26">
        <v>961.34</v>
      </c>
      <c r="G5" s="26">
        <v>13365.68</v>
      </c>
      <c r="H5" s="26">
        <v>7213.99</v>
      </c>
      <c r="I5" s="12">
        <f t="shared" ref="I5:I11" si="0">SUM(B5:H5)</f>
        <v>291706.61000000004</v>
      </c>
      <c r="J5" s="49"/>
    </row>
    <row r="6" spans="1:11" x14ac:dyDescent="0.25">
      <c r="A6" s="27" t="s">
        <v>26</v>
      </c>
      <c r="B6" s="26">
        <v>111963.22</v>
      </c>
      <c r="C6" s="26">
        <v>38118.449999999997</v>
      </c>
      <c r="D6" s="26">
        <v>28912.6</v>
      </c>
      <c r="E6" s="26">
        <v>26329.5</v>
      </c>
      <c r="F6" s="26">
        <v>6965.31</v>
      </c>
      <c r="G6" s="26">
        <v>26177.13</v>
      </c>
      <c r="H6" s="26">
        <v>33178.03</v>
      </c>
      <c r="I6" s="12">
        <f t="shared" si="0"/>
        <v>271644.24</v>
      </c>
      <c r="J6" s="49"/>
    </row>
    <row r="7" spans="1:11" x14ac:dyDescent="0.25">
      <c r="A7" s="27" t="s">
        <v>27</v>
      </c>
      <c r="B7" s="26">
        <v>66162.259999999995</v>
      </c>
      <c r="C7" s="26">
        <v>21219.77</v>
      </c>
      <c r="D7" s="26">
        <v>115387.14</v>
      </c>
      <c r="E7" s="26">
        <v>492244.18</v>
      </c>
      <c r="F7" s="26">
        <v>99099.07</v>
      </c>
      <c r="G7" s="26">
        <v>39014.17</v>
      </c>
      <c r="H7" s="26">
        <v>73581.14</v>
      </c>
      <c r="I7" s="12">
        <f t="shared" si="0"/>
        <v>906707.73</v>
      </c>
      <c r="J7" s="49"/>
    </row>
    <row r="8" spans="1:11" x14ac:dyDescent="0.25">
      <c r="A8" s="27" t="s">
        <v>28</v>
      </c>
      <c r="B8" s="26">
        <v>7792.2</v>
      </c>
      <c r="C8" s="26">
        <v>6328.68</v>
      </c>
      <c r="D8" s="26">
        <v>114834.64</v>
      </c>
      <c r="E8" s="26">
        <v>490889.33</v>
      </c>
      <c r="F8" s="26">
        <v>147677.98000000001</v>
      </c>
      <c r="G8" s="26">
        <v>23127.23</v>
      </c>
      <c r="H8" s="26">
        <v>64456.85</v>
      </c>
      <c r="I8" s="12">
        <f t="shared" si="0"/>
        <v>855106.90999999992</v>
      </c>
      <c r="J8" s="49"/>
    </row>
    <row r="9" spans="1:11" x14ac:dyDescent="0.25">
      <c r="A9" s="27" t="s">
        <v>29</v>
      </c>
      <c r="B9" s="26">
        <v>964.65</v>
      </c>
      <c r="C9" s="26">
        <v>3442.69</v>
      </c>
      <c r="D9" s="26">
        <v>192370.54</v>
      </c>
      <c r="E9" s="26">
        <v>125898.77</v>
      </c>
      <c r="F9" s="26">
        <v>42611.71</v>
      </c>
      <c r="G9" s="26">
        <v>19942.34</v>
      </c>
      <c r="H9" s="26">
        <v>78370.17</v>
      </c>
      <c r="I9" s="12">
        <f t="shared" si="0"/>
        <v>463600.87000000005</v>
      </c>
      <c r="J9" s="49"/>
    </row>
    <row r="10" spans="1:11" x14ac:dyDescent="0.25">
      <c r="A10" s="27" t="s">
        <v>30</v>
      </c>
      <c r="B10" s="26">
        <v>76.930000000000007</v>
      </c>
      <c r="C10" s="26">
        <v>1427.91</v>
      </c>
      <c r="D10" s="26">
        <v>205497.04</v>
      </c>
      <c r="E10" s="26">
        <v>38003.82</v>
      </c>
      <c r="F10" s="26">
        <v>15794.25</v>
      </c>
      <c r="G10" s="26">
        <v>23356.18</v>
      </c>
      <c r="H10" s="26">
        <v>117111.39</v>
      </c>
      <c r="I10" s="12">
        <f t="shared" si="0"/>
        <v>401267.52</v>
      </c>
      <c r="J10" s="49"/>
    </row>
    <row r="11" spans="1:11" x14ac:dyDescent="0.25">
      <c r="A11" s="30" t="s">
        <v>31</v>
      </c>
      <c r="B11" s="26">
        <v>0</v>
      </c>
      <c r="C11" s="26">
        <v>2.68</v>
      </c>
      <c r="D11" s="26">
        <v>32383.919999999998</v>
      </c>
      <c r="E11" s="26">
        <v>3837.14</v>
      </c>
      <c r="F11" s="26">
        <v>9842.15</v>
      </c>
      <c r="G11" s="26">
        <v>12382.99</v>
      </c>
      <c r="H11" s="26">
        <v>71646.509999999995</v>
      </c>
      <c r="I11" s="12">
        <f t="shared" si="0"/>
        <v>130095.38999999998</v>
      </c>
      <c r="J11" s="49"/>
    </row>
    <row r="12" spans="1:11" x14ac:dyDescent="0.25">
      <c r="A12" s="29" t="s">
        <v>10</v>
      </c>
      <c r="B12" s="15">
        <f>SUM(B4:B11)</f>
        <v>1207572.44</v>
      </c>
      <c r="C12" s="15">
        <f t="shared" ref="C12:I12" si="1">SUM(C4:C11)</f>
        <v>316731.23</v>
      </c>
      <c r="D12" s="15">
        <f t="shared" si="1"/>
        <v>692540.45000000007</v>
      </c>
      <c r="E12" s="15">
        <f t="shared" si="1"/>
        <v>1178869.3899999999</v>
      </c>
      <c r="F12" s="15">
        <f t="shared" si="1"/>
        <v>322951.81000000006</v>
      </c>
      <c r="G12" s="15">
        <f t="shared" si="1"/>
        <v>178377.97999999998</v>
      </c>
      <c r="H12" s="15">
        <f t="shared" si="1"/>
        <v>445577.46</v>
      </c>
      <c r="I12" s="17">
        <f t="shared" si="1"/>
        <v>4342620.7600000007</v>
      </c>
    </row>
    <row r="13" spans="1:11" x14ac:dyDescent="0.25">
      <c r="A13" s="34" t="s">
        <v>48</v>
      </c>
      <c r="B13" s="35"/>
      <c r="C13" s="35"/>
      <c r="D13" s="35"/>
      <c r="E13" s="35"/>
      <c r="F13" s="35"/>
      <c r="G13" s="35"/>
      <c r="H13" s="35"/>
      <c r="I13" s="35"/>
    </row>
    <row r="14" spans="1:11" x14ac:dyDescent="0.25">
      <c r="A14" s="34" t="s">
        <v>49</v>
      </c>
      <c r="B14" s="35"/>
      <c r="C14" s="35"/>
      <c r="D14" s="35"/>
      <c r="E14" s="35"/>
      <c r="F14" s="35"/>
      <c r="G14" s="35"/>
      <c r="H14" s="35"/>
      <c r="I14" s="35"/>
    </row>
    <row r="15" spans="1:11" x14ac:dyDescent="0.25">
      <c r="A15" s="34" t="str">
        <f>IF(1&lt;2,"Lecture : "&amp;ROUND(E5,0)&amp;" femmes âgées de 15 à 19 ans vivent dans un ménage immigré composé d'adultes d'un couple avec enfant(s). ","")</f>
        <v xml:space="preserve">Lecture : 1655 femmes âgées de 15 à 19 ans vivent dans un ménage immigré composé d'adultes d'un couple avec enfant(s). </v>
      </c>
      <c r="B15" s="35"/>
      <c r="C15" s="35"/>
      <c r="D15" s="35"/>
      <c r="E15" s="35"/>
      <c r="F15" s="35"/>
      <c r="G15" s="35"/>
      <c r="H15" s="35"/>
      <c r="I15" s="35"/>
    </row>
    <row r="16" spans="1:11" x14ac:dyDescent="0.25">
      <c r="A16" s="33" t="s">
        <v>86</v>
      </c>
      <c r="B16" s="35"/>
      <c r="C16" s="35"/>
      <c r="D16" s="35"/>
      <c r="E16" s="35"/>
      <c r="F16" s="35"/>
      <c r="G16" s="35"/>
      <c r="H16" s="35"/>
      <c r="I16" s="35"/>
    </row>
    <row r="18" spans="1:10" x14ac:dyDescent="0.25">
      <c r="A18" s="3" t="s">
        <v>11</v>
      </c>
    </row>
    <row r="19" spans="1:10" ht="36" x14ac:dyDescent="0.25">
      <c r="B19" s="21" t="s">
        <v>39</v>
      </c>
      <c r="C19" s="22" t="s">
        <v>40</v>
      </c>
      <c r="D19" s="22" t="s">
        <v>41</v>
      </c>
      <c r="E19" s="22" t="s">
        <v>42</v>
      </c>
      <c r="F19" s="22" t="s">
        <v>43</v>
      </c>
      <c r="G19" s="22" t="s">
        <v>44</v>
      </c>
      <c r="H19" s="23" t="s">
        <v>45</v>
      </c>
      <c r="I19" s="24" t="s">
        <v>10</v>
      </c>
    </row>
    <row r="20" spans="1:10" x14ac:dyDescent="0.25">
      <c r="A20" s="25" t="s">
        <v>38</v>
      </c>
      <c r="B20" s="31">
        <v>3710408.98</v>
      </c>
      <c r="C20" s="26">
        <v>864626.03</v>
      </c>
      <c r="D20" s="26">
        <v>89.03</v>
      </c>
      <c r="E20" s="26">
        <v>34.72</v>
      </c>
      <c r="F20" s="26">
        <v>7.31</v>
      </c>
      <c r="G20" s="26">
        <v>64564.21</v>
      </c>
      <c r="H20" s="32">
        <v>455.53</v>
      </c>
      <c r="I20" s="12">
        <f>SUM(B20:H20)</f>
        <v>4640185.8099999996</v>
      </c>
      <c r="J20" s="49"/>
    </row>
    <row r="21" spans="1:10" x14ac:dyDescent="0.25">
      <c r="A21" s="27" t="s">
        <v>25</v>
      </c>
      <c r="B21" s="26">
        <v>968344.77</v>
      </c>
      <c r="C21" s="26">
        <v>380583.38</v>
      </c>
      <c r="D21" s="26">
        <v>27735.53</v>
      </c>
      <c r="E21" s="26">
        <v>5317.28</v>
      </c>
      <c r="F21" s="26">
        <v>4518.8999999999996</v>
      </c>
      <c r="G21" s="26">
        <v>67157.48</v>
      </c>
      <c r="H21" s="26">
        <v>118726.76</v>
      </c>
      <c r="I21" s="12">
        <f t="shared" ref="I21:I27" si="2">SUM(B21:H21)</f>
        <v>1572384.0999999999</v>
      </c>
      <c r="J21" s="49"/>
    </row>
    <row r="22" spans="1:10" x14ac:dyDescent="0.25">
      <c r="A22" s="27" t="s">
        <v>26</v>
      </c>
      <c r="B22" s="26">
        <v>387858.74</v>
      </c>
      <c r="C22" s="26">
        <v>174291.53</v>
      </c>
      <c r="D22" s="26">
        <v>307026.65000000002</v>
      </c>
      <c r="E22" s="26">
        <v>98467.64</v>
      </c>
      <c r="F22" s="26">
        <v>40794.050000000003</v>
      </c>
      <c r="G22" s="26">
        <v>123461.01</v>
      </c>
      <c r="H22" s="26">
        <v>344304.58</v>
      </c>
      <c r="I22" s="12">
        <f t="shared" si="2"/>
        <v>1476204.2000000002</v>
      </c>
      <c r="J22" s="49"/>
    </row>
    <row r="23" spans="1:10" x14ac:dyDescent="0.25">
      <c r="A23" s="27" t="s">
        <v>27</v>
      </c>
      <c r="B23" s="26">
        <v>157091.75</v>
      </c>
      <c r="C23" s="26">
        <v>100475.55</v>
      </c>
      <c r="D23" s="26">
        <v>866845.6</v>
      </c>
      <c r="E23" s="26">
        <v>2578365.84</v>
      </c>
      <c r="F23" s="26">
        <v>504043.44</v>
      </c>
      <c r="G23" s="26">
        <v>136143.04999999999</v>
      </c>
      <c r="H23" s="26">
        <v>669123.62</v>
      </c>
      <c r="I23" s="12">
        <f t="shared" si="2"/>
        <v>5012088.8499999996</v>
      </c>
      <c r="J23" s="49"/>
    </row>
    <row r="24" spans="1:10" x14ac:dyDescent="0.25">
      <c r="A24" s="27" t="s">
        <v>28</v>
      </c>
      <c r="B24" s="26">
        <v>31890.9</v>
      </c>
      <c r="C24" s="26">
        <v>58262.9</v>
      </c>
      <c r="D24" s="26">
        <v>963838.2</v>
      </c>
      <c r="E24" s="26">
        <v>2889995.91</v>
      </c>
      <c r="F24" s="26">
        <v>876889</v>
      </c>
      <c r="G24" s="26">
        <v>95013.119999999995</v>
      </c>
      <c r="H24" s="26">
        <v>697679.22</v>
      </c>
      <c r="I24" s="12">
        <f t="shared" si="2"/>
        <v>5613569.25</v>
      </c>
      <c r="J24" s="49"/>
    </row>
    <row r="25" spans="1:10" x14ac:dyDescent="0.25">
      <c r="A25" s="27" t="s">
        <v>29</v>
      </c>
      <c r="B25" s="26">
        <v>5699.31</v>
      </c>
      <c r="C25" s="26">
        <v>34396.65</v>
      </c>
      <c r="D25" s="26">
        <v>1946586.24</v>
      </c>
      <c r="E25" s="26">
        <v>490045.14</v>
      </c>
      <c r="F25" s="26">
        <v>236130.06</v>
      </c>
      <c r="G25" s="26">
        <v>96020.58</v>
      </c>
      <c r="H25" s="26">
        <v>914512.64</v>
      </c>
      <c r="I25" s="12">
        <f t="shared" si="2"/>
        <v>3723390.62</v>
      </c>
      <c r="J25" s="49"/>
    </row>
    <row r="26" spans="1:10" x14ac:dyDescent="0.25">
      <c r="A26" s="27" t="s">
        <v>30</v>
      </c>
      <c r="B26" s="26">
        <v>548.5</v>
      </c>
      <c r="C26" s="26">
        <v>13220.41</v>
      </c>
      <c r="D26" s="26">
        <v>2284776.7799999998</v>
      </c>
      <c r="E26" s="26">
        <v>144398.16</v>
      </c>
      <c r="F26" s="26">
        <v>149819.99</v>
      </c>
      <c r="G26" s="26">
        <v>121304.79</v>
      </c>
      <c r="H26" s="26">
        <v>1498970.04</v>
      </c>
      <c r="I26" s="12">
        <f t="shared" si="2"/>
        <v>4213038.67</v>
      </c>
      <c r="J26" s="49"/>
    </row>
    <row r="27" spans="1:10" x14ac:dyDescent="0.25">
      <c r="A27" s="30" t="s">
        <v>31</v>
      </c>
      <c r="B27" s="26">
        <v>0</v>
      </c>
      <c r="C27" s="26">
        <v>165.63</v>
      </c>
      <c r="D27" s="26">
        <v>507377.84</v>
      </c>
      <c r="E27" s="26">
        <v>26672.1</v>
      </c>
      <c r="F27" s="26">
        <v>132918.13</v>
      </c>
      <c r="G27" s="26">
        <v>90880.41</v>
      </c>
      <c r="H27" s="26">
        <v>1254819.92</v>
      </c>
      <c r="I27" s="12">
        <f t="shared" si="2"/>
        <v>2012834.03</v>
      </c>
      <c r="J27" s="49"/>
    </row>
    <row r="28" spans="1:10" x14ac:dyDescent="0.25">
      <c r="A28" s="29" t="s">
        <v>10</v>
      </c>
      <c r="B28" s="15">
        <f>SUM(B20:B27)</f>
        <v>5261842.95</v>
      </c>
      <c r="C28" s="15">
        <f t="shared" ref="C28:I28" si="3">SUM(C20:C27)</f>
        <v>1626022.0799999998</v>
      </c>
      <c r="D28" s="15">
        <f t="shared" si="3"/>
        <v>6904275.8699999992</v>
      </c>
      <c r="E28" s="15">
        <f t="shared" si="3"/>
        <v>6233296.79</v>
      </c>
      <c r="F28" s="15">
        <f t="shared" si="3"/>
        <v>1945120.88</v>
      </c>
      <c r="G28" s="15">
        <f t="shared" si="3"/>
        <v>794544.65</v>
      </c>
      <c r="H28" s="15">
        <f t="shared" si="3"/>
        <v>5498592.3100000005</v>
      </c>
      <c r="I28" s="17">
        <f t="shared" si="3"/>
        <v>28263695.530000001</v>
      </c>
    </row>
    <row r="29" spans="1:10" x14ac:dyDescent="0.25">
      <c r="A29" s="34" t="s">
        <v>88</v>
      </c>
      <c r="B29" s="35"/>
      <c r="C29" s="35"/>
      <c r="D29" s="35"/>
      <c r="E29" s="35"/>
      <c r="F29" s="35"/>
      <c r="G29" s="35"/>
      <c r="H29" s="35"/>
      <c r="I29" s="35"/>
    </row>
    <row r="30" spans="1:10" x14ac:dyDescent="0.25">
      <c r="A30" s="34" t="s">
        <v>49</v>
      </c>
      <c r="B30" s="35"/>
      <c r="C30" s="35"/>
      <c r="D30" s="35"/>
      <c r="E30" s="35"/>
      <c r="F30" s="35"/>
      <c r="G30" s="35"/>
      <c r="H30" s="35"/>
      <c r="I30" s="35"/>
    </row>
    <row r="31" spans="1:10" x14ac:dyDescent="0.25">
      <c r="A31" s="34" t="str">
        <f>IF(1&lt;2,"Lecture : "&amp;ROUND(E21,0)&amp;" femmes âgées de 15 à 19 ans vivent dans un ménage non immigré composé d'adultes d'un couple avec enfant(s). ","")</f>
        <v xml:space="preserve">Lecture : 5317 femmes âgées de 15 à 19 ans vivent dans un ménage non immigré composé d'adultes d'un couple avec enfant(s). </v>
      </c>
      <c r="B31" s="35"/>
      <c r="C31" s="35"/>
      <c r="D31" s="35"/>
      <c r="E31" s="35"/>
      <c r="F31" s="35"/>
      <c r="G31" s="35"/>
      <c r="H31" s="35"/>
      <c r="I31" s="35"/>
    </row>
    <row r="32" spans="1:10" x14ac:dyDescent="0.25">
      <c r="A32" s="33" t="s">
        <v>86</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 t="shared" ref="B36:I44" si="4">B4+B20</f>
        <v>4531423.91</v>
      </c>
      <c r="C36" s="26">
        <f t="shared" si="4"/>
        <v>1045019.41</v>
      </c>
      <c r="D36" s="26">
        <f t="shared" si="4"/>
        <v>129.26</v>
      </c>
      <c r="E36" s="26">
        <f t="shared" si="4"/>
        <v>46.03</v>
      </c>
      <c r="F36" s="26">
        <f t="shared" si="4"/>
        <v>7.31</v>
      </c>
      <c r="G36" s="26">
        <f t="shared" si="4"/>
        <v>85576.47</v>
      </c>
      <c r="H36" s="32">
        <f t="shared" si="4"/>
        <v>474.90999999999997</v>
      </c>
      <c r="I36" s="12">
        <f t="shared" si="4"/>
        <v>5662677.2999999998</v>
      </c>
    </row>
    <row r="37" spans="1:9" x14ac:dyDescent="0.25">
      <c r="A37" s="27" t="s">
        <v>25</v>
      </c>
      <c r="B37" s="31">
        <f t="shared" si="4"/>
        <v>1167943.02</v>
      </c>
      <c r="C37" s="26">
        <f t="shared" si="4"/>
        <v>446381.05</v>
      </c>
      <c r="D37" s="26">
        <f t="shared" si="4"/>
        <v>30849.87</v>
      </c>
      <c r="E37" s="26">
        <f t="shared" si="4"/>
        <v>6972.62</v>
      </c>
      <c r="F37" s="26">
        <f t="shared" si="4"/>
        <v>5480.24</v>
      </c>
      <c r="G37" s="26">
        <f t="shared" si="4"/>
        <v>80523.16</v>
      </c>
      <c r="H37" s="32">
        <f t="shared" si="4"/>
        <v>125940.75</v>
      </c>
      <c r="I37" s="12">
        <f t="shared" si="4"/>
        <v>1864090.71</v>
      </c>
    </row>
    <row r="38" spans="1:9" x14ac:dyDescent="0.25">
      <c r="A38" s="27" t="s">
        <v>26</v>
      </c>
      <c r="B38" s="31">
        <f t="shared" si="4"/>
        <v>499821.95999999996</v>
      </c>
      <c r="C38" s="26">
        <f t="shared" si="4"/>
        <v>212409.97999999998</v>
      </c>
      <c r="D38" s="26">
        <f t="shared" si="4"/>
        <v>335939.25</v>
      </c>
      <c r="E38" s="26">
        <f t="shared" si="4"/>
        <v>124797.14</v>
      </c>
      <c r="F38" s="26">
        <f t="shared" si="4"/>
        <v>47759.360000000001</v>
      </c>
      <c r="G38" s="26">
        <f t="shared" si="4"/>
        <v>149638.13999999998</v>
      </c>
      <c r="H38" s="32">
        <f t="shared" si="4"/>
        <v>377482.61</v>
      </c>
      <c r="I38" s="12">
        <f t="shared" si="4"/>
        <v>1747848.4400000002</v>
      </c>
    </row>
    <row r="39" spans="1:9" x14ac:dyDescent="0.25">
      <c r="A39" s="27" t="s">
        <v>27</v>
      </c>
      <c r="B39" s="31">
        <f t="shared" si="4"/>
        <v>223254.01</v>
      </c>
      <c r="C39" s="26">
        <f t="shared" si="4"/>
        <v>121695.32</v>
      </c>
      <c r="D39" s="26">
        <f t="shared" si="4"/>
        <v>982232.74</v>
      </c>
      <c r="E39" s="26">
        <f t="shared" si="4"/>
        <v>3070610.02</v>
      </c>
      <c r="F39" s="26">
        <f t="shared" si="4"/>
        <v>603142.51</v>
      </c>
      <c r="G39" s="26">
        <f t="shared" si="4"/>
        <v>175157.21999999997</v>
      </c>
      <c r="H39" s="32">
        <f t="shared" si="4"/>
        <v>742704.76</v>
      </c>
      <c r="I39" s="12">
        <f t="shared" si="4"/>
        <v>5918796.5800000001</v>
      </c>
    </row>
    <row r="40" spans="1:9" x14ac:dyDescent="0.25">
      <c r="A40" s="27" t="s">
        <v>28</v>
      </c>
      <c r="B40" s="31">
        <f t="shared" si="4"/>
        <v>39683.1</v>
      </c>
      <c r="C40" s="26">
        <f t="shared" si="4"/>
        <v>64591.58</v>
      </c>
      <c r="D40" s="26">
        <f t="shared" si="4"/>
        <v>1078672.8399999999</v>
      </c>
      <c r="E40" s="26">
        <f t="shared" si="4"/>
        <v>3380885.24</v>
      </c>
      <c r="F40" s="26">
        <f t="shared" si="4"/>
        <v>1024566.98</v>
      </c>
      <c r="G40" s="26">
        <f t="shared" si="4"/>
        <v>118140.34999999999</v>
      </c>
      <c r="H40" s="32">
        <f t="shared" si="4"/>
        <v>762136.07</v>
      </c>
      <c r="I40" s="12">
        <f t="shared" si="4"/>
        <v>6468676.1600000001</v>
      </c>
    </row>
    <row r="41" spans="1:9" x14ac:dyDescent="0.25">
      <c r="A41" s="27" t="s">
        <v>29</v>
      </c>
      <c r="B41" s="31">
        <f t="shared" si="4"/>
        <v>6663.96</v>
      </c>
      <c r="C41" s="26">
        <f t="shared" si="4"/>
        <v>37839.340000000004</v>
      </c>
      <c r="D41" s="26">
        <f t="shared" si="4"/>
        <v>2138956.7799999998</v>
      </c>
      <c r="E41" s="26">
        <f t="shared" si="4"/>
        <v>615943.91</v>
      </c>
      <c r="F41" s="26">
        <f t="shared" si="4"/>
        <v>278741.77</v>
      </c>
      <c r="G41" s="26">
        <f t="shared" si="4"/>
        <v>115962.92</v>
      </c>
      <c r="H41" s="32">
        <f t="shared" si="4"/>
        <v>992882.81</v>
      </c>
      <c r="I41" s="12">
        <f t="shared" si="4"/>
        <v>4186991.49</v>
      </c>
    </row>
    <row r="42" spans="1:9" x14ac:dyDescent="0.25">
      <c r="A42" s="27" t="s">
        <v>30</v>
      </c>
      <c r="B42" s="31">
        <f t="shared" si="4"/>
        <v>625.43000000000006</v>
      </c>
      <c r="C42" s="26">
        <f t="shared" si="4"/>
        <v>14648.32</v>
      </c>
      <c r="D42" s="26">
        <f t="shared" si="4"/>
        <v>2490273.8199999998</v>
      </c>
      <c r="E42" s="26">
        <f t="shared" si="4"/>
        <v>182401.98</v>
      </c>
      <c r="F42" s="26">
        <f t="shared" si="4"/>
        <v>165614.24</v>
      </c>
      <c r="G42" s="26">
        <f t="shared" si="4"/>
        <v>144660.97</v>
      </c>
      <c r="H42" s="32">
        <f t="shared" si="4"/>
        <v>1616081.43</v>
      </c>
      <c r="I42" s="12">
        <f t="shared" si="4"/>
        <v>4614306.1899999995</v>
      </c>
    </row>
    <row r="43" spans="1:9" x14ac:dyDescent="0.25">
      <c r="A43" s="30" t="s">
        <v>31</v>
      </c>
      <c r="B43" s="31">
        <f t="shared" si="4"/>
        <v>0</v>
      </c>
      <c r="C43" s="26">
        <f t="shared" si="4"/>
        <v>168.31</v>
      </c>
      <c r="D43" s="26">
        <f t="shared" si="4"/>
        <v>539761.76</v>
      </c>
      <c r="E43" s="26">
        <f t="shared" si="4"/>
        <v>30509.239999999998</v>
      </c>
      <c r="F43" s="26">
        <f t="shared" si="4"/>
        <v>142760.28</v>
      </c>
      <c r="G43" s="26">
        <f t="shared" si="4"/>
        <v>103263.40000000001</v>
      </c>
      <c r="H43" s="32">
        <f t="shared" si="4"/>
        <v>1326466.43</v>
      </c>
      <c r="I43" s="12">
        <f t="shared" si="4"/>
        <v>2142929.42</v>
      </c>
    </row>
    <row r="44" spans="1:9" x14ac:dyDescent="0.25">
      <c r="A44" s="29" t="s">
        <v>10</v>
      </c>
      <c r="B44" s="14">
        <f t="shared" si="4"/>
        <v>6469415.3900000006</v>
      </c>
      <c r="C44" s="15">
        <f t="shared" si="4"/>
        <v>1942753.3099999998</v>
      </c>
      <c r="D44" s="15">
        <f t="shared" si="4"/>
        <v>7596816.3199999994</v>
      </c>
      <c r="E44" s="15">
        <f t="shared" si="4"/>
        <v>7412166.1799999997</v>
      </c>
      <c r="F44" s="15">
        <f t="shared" si="4"/>
        <v>2268072.69</v>
      </c>
      <c r="G44" s="15">
        <f t="shared" si="4"/>
        <v>972922.63</v>
      </c>
      <c r="H44" s="16">
        <f t="shared" si="4"/>
        <v>5944169.7700000005</v>
      </c>
      <c r="I44" s="17">
        <f t="shared" si="4"/>
        <v>32606316.290000003</v>
      </c>
    </row>
    <row r="45" spans="1:9" x14ac:dyDescent="0.25">
      <c r="A45" s="34" t="s">
        <v>49</v>
      </c>
    </row>
    <row r="46" spans="1:9" x14ac:dyDescent="0.25">
      <c r="A46" s="33" t="s">
        <v>86</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55</v>
      </c>
    </row>
    <row r="3" spans="1:9" ht="24" x14ac:dyDescent="0.25">
      <c r="A3" s="36"/>
      <c r="B3" s="37" t="s">
        <v>56</v>
      </c>
      <c r="C3" s="38" t="s">
        <v>51</v>
      </c>
      <c r="D3" s="38" t="s">
        <v>52</v>
      </c>
      <c r="E3" s="39" t="s">
        <v>53</v>
      </c>
      <c r="F3" s="40" t="s">
        <v>10</v>
      </c>
      <c r="G3" s="36"/>
      <c r="H3" s="36"/>
      <c r="I3" s="36"/>
    </row>
    <row r="4" spans="1:9" x14ac:dyDescent="0.25">
      <c r="A4" s="41" t="s">
        <v>58</v>
      </c>
      <c r="B4" s="7">
        <v>4006832.85</v>
      </c>
      <c r="C4" s="53">
        <v>3857555.86</v>
      </c>
      <c r="D4" s="53">
        <v>3210457.05</v>
      </c>
      <c r="E4" s="53">
        <v>2540278.29</v>
      </c>
      <c r="F4" s="8">
        <v>28733023.66</v>
      </c>
    </row>
    <row r="5" spans="1:9" x14ac:dyDescent="0.25">
      <c r="A5" s="42" t="s">
        <v>54</v>
      </c>
      <c r="B5" s="11">
        <v>11177886.970000001</v>
      </c>
      <c r="C5" s="54">
        <v>10694470.52</v>
      </c>
      <c r="D5" s="54">
        <v>8624386.6099999994</v>
      </c>
      <c r="E5" s="54">
        <v>6436244.0800000001</v>
      </c>
      <c r="F5" s="12">
        <v>63182916.890000001</v>
      </c>
    </row>
    <row r="6" spans="1:9" x14ac:dyDescent="0.25">
      <c r="A6" s="43" t="s">
        <v>87</v>
      </c>
      <c r="B6" s="44">
        <v>6029975.54</v>
      </c>
      <c r="C6" s="55">
        <v>5856183.8700000001</v>
      </c>
      <c r="D6" s="55">
        <v>5156370.9000000004</v>
      </c>
      <c r="E6" s="55">
        <v>4445914.3</v>
      </c>
      <c r="F6" s="45">
        <v>6029975.54</v>
      </c>
    </row>
    <row r="7" spans="1:9" x14ac:dyDescent="0.25">
      <c r="A7" s="46" t="s">
        <v>49</v>
      </c>
    </row>
    <row r="8" spans="1:9" x14ac:dyDescent="0.25">
      <c r="A8" s="46" t="str">
        <f>IF(1&lt;2,"Lecture : en 2017, "&amp;ROUND(D4,0)&amp;" ménages ont pour personne de référence un individu immigré. Ces ménages comptent "&amp;ROUND(D5,0)&amp;" personnes dont "&amp;ROUND(D6,0)&amp;" personnes immigrées.")</f>
        <v>Lecture : en 2017, 3210457 ménages ont pour personne de référence un individu immigré. Ces ménages comptent 8624387 personnes dont 5156371 personnes immigrées.</v>
      </c>
    </row>
    <row r="9" spans="1:9" x14ac:dyDescent="0.25">
      <c r="A9" s="47" t="s">
        <v>86</v>
      </c>
    </row>
    <row r="11" spans="1:9" x14ac:dyDescent="0.25">
      <c r="A11" s="46" t="s">
        <v>57</v>
      </c>
    </row>
  </sheetData>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9" width="11.5703125" style="2" customWidth="1"/>
    <col min="10" max="10" width="11.85546875" style="2" customWidth="1"/>
    <col min="11" max="11" width="13.7109375" style="2" customWidth="1"/>
    <col min="12" max="13" width="11.7109375" style="2" customWidth="1"/>
    <col min="14" max="14" width="11.140625" style="2" customWidth="1"/>
    <col min="15" max="15" width="12.7109375" style="2" customWidth="1"/>
    <col min="16" max="16" width="15.28515625" style="2" customWidth="1"/>
    <col min="17" max="16384" width="40.42578125" style="2"/>
  </cols>
  <sheetData>
    <row r="1" spans="1:16" x14ac:dyDescent="0.25">
      <c r="A1" s="1" t="s">
        <v>60</v>
      </c>
      <c r="J1" s="50"/>
      <c r="K1" s="50"/>
      <c r="L1" s="50"/>
      <c r="M1" s="50"/>
      <c r="N1" s="50"/>
      <c r="O1" s="50"/>
      <c r="P1" s="50"/>
    </row>
    <row r="2" spans="1:16" x14ac:dyDescent="0.25">
      <c r="A2" s="3" t="s">
        <v>0</v>
      </c>
      <c r="J2" s="50"/>
      <c r="K2" s="50"/>
      <c r="L2" s="50"/>
      <c r="M2" s="50"/>
      <c r="N2" s="50"/>
      <c r="O2" s="50"/>
      <c r="P2" s="50"/>
    </row>
    <row r="3" spans="1:16" x14ac:dyDescent="0.25">
      <c r="B3" s="19" t="s">
        <v>13</v>
      </c>
      <c r="C3" s="20" t="s">
        <v>14</v>
      </c>
      <c r="D3" s="20" t="s">
        <v>15</v>
      </c>
      <c r="E3" s="20" t="s">
        <v>16</v>
      </c>
      <c r="F3" s="20" t="s">
        <v>17</v>
      </c>
      <c r="G3" s="18" t="s">
        <v>18</v>
      </c>
      <c r="H3" s="18" t="s">
        <v>1</v>
      </c>
      <c r="J3" s="50"/>
      <c r="K3" s="50"/>
      <c r="L3" s="50"/>
      <c r="M3" s="50"/>
      <c r="N3" s="50"/>
      <c r="O3" s="50"/>
      <c r="P3" s="50"/>
    </row>
    <row r="4" spans="1:16" x14ac:dyDescent="0.25">
      <c r="A4" s="5" t="s">
        <v>2</v>
      </c>
      <c r="B4" s="50">
        <v>448.32</v>
      </c>
      <c r="C4" s="50">
        <v>750.49</v>
      </c>
      <c r="D4" s="50">
        <v>508.87</v>
      </c>
      <c r="E4" s="50">
        <v>471.61</v>
      </c>
      <c r="F4" s="50">
        <v>378</v>
      </c>
      <c r="G4" s="50">
        <v>287.08</v>
      </c>
      <c r="H4" s="8">
        <f>SUM(B4:G4)</f>
        <v>2844.37</v>
      </c>
      <c r="I4" s="49"/>
      <c r="J4" s="50"/>
      <c r="K4" s="50"/>
      <c r="L4" s="50"/>
      <c r="M4" s="50"/>
      <c r="N4" s="50"/>
      <c r="O4" s="50"/>
      <c r="P4" s="50"/>
    </row>
    <row r="5" spans="1:16" x14ac:dyDescent="0.25">
      <c r="A5" s="9" t="s">
        <v>3</v>
      </c>
      <c r="B5" s="50">
        <v>21760.31</v>
      </c>
      <c r="C5" s="50">
        <v>27357.53</v>
      </c>
      <c r="D5" s="50">
        <v>26189.88</v>
      </c>
      <c r="E5" s="50">
        <v>31391.49</v>
      </c>
      <c r="F5" s="50">
        <v>22861.68</v>
      </c>
      <c r="G5" s="50">
        <v>14046.73</v>
      </c>
      <c r="H5" s="12">
        <f t="shared" ref="H5:H12" si="0">SUM(B5:G5)</f>
        <v>143607.62000000002</v>
      </c>
      <c r="I5" s="49"/>
      <c r="J5" s="50"/>
      <c r="K5" s="50"/>
      <c r="L5" s="50"/>
      <c r="M5" s="50"/>
      <c r="N5" s="50"/>
      <c r="O5" s="50"/>
      <c r="P5" s="50"/>
    </row>
    <row r="6" spans="1:16" x14ac:dyDescent="0.25">
      <c r="A6" s="9" t="s">
        <v>4</v>
      </c>
      <c r="B6" s="50">
        <v>84521.27</v>
      </c>
      <c r="C6" s="50">
        <v>70860.72</v>
      </c>
      <c r="D6" s="50">
        <v>48769.91</v>
      </c>
      <c r="E6" s="50">
        <v>46653.95</v>
      </c>
      <c r="F6" s="50">
        <v>20821.09</v>
      </c>
      <c r="G6" s="50">
        <v>8453.11</v>
      </c>
      <c r="H6" s="12">
        <f t="shared" si="0"/>
        <v>280080.05</v>
      </c>
      <c r="I6" s="49"/>
      <c r="J6" s="50"/>
      <c r="K6" s="50"/>
      <c r="L6" s="50"/>
      <c r="M6" s="50"/>
      <c r="N6" s="50"/>
      <c r="O6" s="50"/>
      <c r="P6" s="50"/>
    </row>
    <row r="7" spans="1:16" x14ac:dyDescent="0.25">
      <c r="A7" s="9" t="s">
        <v>5</v>
      </c>
      <c r="B7" s="50">
        <v>71295.64</v>
      </c>
      <c r="C7" s="50">
        <v>68423.77</v>
      </c>
      <c r="D7" s="50">
        <v>52397.1</v>
      </c>
      <c r="E7" s="50">
        <v>49631.55</v>
      </c>
      <c r="F7" s="50">
        <v>28646.26</v>
      </c>
      <c r="G7" s="50">
        <v>15471.36</v>
      </c>
      <c r="H7" s="12">
        <f t="shared" si="0"/>
        <v>285865.68</v>
      </c>
      <c r="I7" s="49"/>
      <c r="J7" s="50"/>
      <c r="K7" s="50"/>
      <c r="L7" s="50"/>
      <c r="M7" s="50"/>
      <c r="N7" s="50"/>
      <c r="O7" s="50"/>
      <c r="P7" s="50"/>
    </row>
    <row r="8" spans="1:16" x14ac:dyDescent="0.25">
      <c r="A8" s="9" t="s">
        <v>6</v>
      </c>
      <c r="B8" s="50">
        <v>110790.39999999999</v>
      </c>
      <c r="C8" s="50">
        <v>130625.68</v>
      </c>
      <c r="D8" s="50">
        <v>99856.33</v>
      </c>
      <c r="E8" s="50">
        <v>83135.789999999994</v>
      </c>
      <c r="F8" s="50">
        <v>49276.63</v>
      </c>
      <c r="G8" s="50">
        <v>30412.03</v>
      </c>
      <c r="H8" s="12">
        <f t="shared" si="0"/>
        <v>504096.86</v>
      </c>
      <c r="I8" s="49"/>
      <c r="J8" s="50"/>
      <c r="K8" s="50"/>
      <c r="L8" s="50"/>
      <c r="M8" s="50"/>
      <c r="N8" s="50"/>
      <c r="O8" s="50"/>
      <c r="P8" s="50"/>
    </row>
    <row r="9" spans="1:16" x14ac:dyDescent="0.25">
      <c r="A9" s="9" t="s">
        <v>7</v>
      </c>
      <c r="B9" s="50">
        <v>111519.17</v>
      </c>
      <c r="C9" s="50">
        <v>105487.66</v>
      </c>
      <c r="D9" s="50">
        <v>101703.46</v>
      </c>
      <c r="E9" s="50">
        <v>115333.33</v>
      </c>
      <c r="F9" s="50">
        <v>93464.22</v>
      </c>
      <c r="G9" s="50">
        <v>65012.42</v>
      </c>
      <c r="H9" s="12">
        <f t="shared" si="0"/>
        <v>592520.26000000013</v>
      </c>
      <c r="I9" s="49"/>
      <c r="J9" s="50"/>
    </row>
    <row r="10" spans="1:16" x14ac:dyDescent="0.25">
      <c r="A10" s="9" t="s">
        <v>8</v>
      </c>
      <c r="B10" s="50">
        <v>196024.37</v>
      </c>
      <c r="C10" s="50">
        <v>187368.2</v>
      </c>
      <c r="D10" s="50">
        <v>45211.11</v>
      </c>
      <c r="E10" s="50">
        <v>18016.59</v>
      </c>
      <c r="F10" s="50">
        <v>7725.26</v>
      </c>
      <c r="G10" s="50">
        <v>5324.28</v>
      </c>
      <c r="H10" s="12">
        <f t="shared" si="0"/>
        <v>459669.81000000006</v>
      </c>
      <c r="I10" s="49"/>
      <c r="J10" s="50"/>
      <c r="K10" s="50"/>
      <c r="L10" s="50"/>
      <c r="M10" s="50"/>
      <c r="N10" s="50"/>
      <c r="O10" s="50"/>
      <c r="P10" s="50"/>
    </row>
    <row r="11" spans="1:16" x14ac:dyDescent="0.25">
      <c r="A11" s="9" t="s">
        <v>9</v>
      </c>
      <c r="B11" s="50">
        <v>143033.09</v>
      </c>
      <c r="C11" s="50">
        <v>52539.360000000001</v>
      </c>
      <c r="D11" s="50">
        <v>31776.62</v>
      </c>
      <c r="E11" s="50">
        <v>24884.3</v>
      </c>
      <c r="F11" s="50">
        <v>16175.39</v>
      </c>
      <c r="G11" s="50">
        <v>12712.27</v>
      </c>
      <c r="H11" s="12">
        <f t="shared" si="0"/>
        <v>281121.03000000003</v>
      </c>
      <c r="I11" s="49"/>
      <c r="J11" s="50"/>
      <c r="K11" s="50"/>
      <c r="L11" s="50"/>
      <c r="M11" s="50"/>
      <c r="N11" s="50"/>
      <c r="O11" s="50"/>
      <c r="P11" s="50"/>
    </row>
    <row r="12" spans="1:16" x14ac:dyDescent="0.25">
      <c r="A12" s="13" t="s">
        <v>10</v>
      </c>
      <c r="B12" s="14">
        <f>SUM(B4:B11)</f>
        <v>739392.57</v>
      </c>
      <c r="C12" s="15">
        <f t="shared" ref="C12:G12" si="1">SUM(C4:C11)</f>
        <v>643413.41</v>
      </c>
      <c r="D12" s="15">
        <f t="shared" si="1"/>
        <v>406413.28</v>
      </c>
      <c r="E12" s="15">
        <f t="shared" si="1"/>
        <v>369518.61000000004</v>
      </c>
      <c r="F12" s="15">
        <f t="shared" si="1"/>
        <v>239348.53000000003</v>
      </c>
      <c r="G12" s="15">
        <f t="shared" si="1"/>
        <v>151719.27999999997</v>
      </c>
      <c r="H12" s="17">
        <f t="shared" si="0"/>
        <v>2549805.6800000002</v>
      </c>
      <c r="J12" s="50"/>
      <c r="K12" s="50"/>
      <c r="L12" s="50"/>
      <c r="M12" s="50"/>
      <c r="N12" s="50"/>
      <c r="O12" s="50"/>
      <c r="P12" s="50"/>
    </row>
    <row r="13" spans="1:16" x14ac:dyDescent="0.25">
      <c r="A13" s="34" t="s">
        <v>61</v>
      </c>
      <c r="B13" s="35"/>
      <c r="C13" s="35"/>
      <c r="D13" s="35"/>
      <c r="E13" s="35"/>
      <c r="F13" s="35"/>
      <c r="G13" s="35"/>
      <c r="H13" s="35"/>
      <c r="J13" s="50"/>
      <c r="K13" s="50"/>
      <c r="L13" s="50"/>
      <c r="M13" s="50"/>
      <c r="N13" s="50"/>
      <c r="O13" s="50"/>
      <c r="P13" s="50"/>
    </row>
    <row r="14" spans="1:16" x14ac:dyDescent="0.25">
      <c r="A14" s="34" t="s">
        <v>49</v>
      </c>
      <c r="B14" s="35"/>
      <c r="C14" s="35"/>
      <c r="D14" s="35"/>
      <c r="E14" s="35"/>
      <c r="F14" s="35"/>
      <c r="G14" s="35"/>
      <c r="H14" s="35"/>
      <c r="J14" s="50"/>
      <c r="K14" s="50"/>
      <c r="L14" s="50"/>
      <c r="M14" s="50"/>
      <c r="N14" s="50"/>
      <c r="O14" s="50"/>
      <c r="P14" s="50"/>
    </row>
    <row r="15" spans="1:16" x14ac:dyDescent="0.25">
      <c r="A15" s="47" t="s">
        <v>86</v>
      </c>
      <c r="B15" s="35"/>
      <c r="C15" s="35"/>
      <c r="D15" s="35"/>
      <c r="E15" s="35"/>
      <c r="F15" s="35"/>
      <c r="G15" s="35"/>
      <c r="H15" s="35"/>
      <c r="J15" s="50"/>
      <c r="K15" s="50"/>
      <c r="L15" s="50"/>
      <c r="M15" s="50"/>
      <c r="N15" s="50"/>
      <c r="O15" s="50"/>
      <c r="P15" s="50"/>
    </row>
    <row r="16" spans="1:16" x14ac:dyDescent="0.25">
      <c r="J16" s="50"/>
      <c r="K16" s="50"/>
      <c r="L16" s="50"/>
      <c r="M16" s="50"/>
      <c r="N16" s="50"/>
      <c r="O16" s="50"/>
      <c r="P16" s="50"/>
    </row>
    <row r="17" spans="1:16" x14ac:dyDescent="0.25">
      <c r="A17" s="3" t="s">
        <v>11</v>
      </c>
      <c r="J17" s="50"/>
      <c r="K17" s="50"/>
      <c r="L17" s="50"/>
      <c r="M17" s="50"/>
      <c r="N17" s="50"/>
      <c r="O17" s="50"/>
      <c r="P17" s="50"/>
    </row>
    <row r="18" spans="1:16" x14ac:dyDescent="0.25">
      <c r="B18" s="19" t="s">
        <v>13</v>
      </c>
      <c r="C18" s="20" t="s">
        <v>14</v>
      </c>
      <c r="D18" s="20" t="s">
        <v>15</v>
      </c>
      <c r="E18" s="20" t="s">
        <v>16</v>
      </c>
      <c r="F18" s="20" t="s">
        <v>17</v>
      </c>
      <c r="G18" s="18" t="s">
        <v>18</v>
      </c>
      <c r="H18" s="4" t="s">
        <v>1</v>
      </c>
      <c r="J18" s="50"/>
      <c r="K18" s="50"/>
      <c r="L18" s="50"/>
      <c r="M18" s="50"/>
      <c r="N18" s="50"/>
      <c r="O18" s="50"/>
      <c r="P18" s="50"/>
    </row>
    <row r="19" spans="1:16" x14ac:dyDescent="0.25">
      <c r="A19" s="5" t="s">
        <v>2</v>
      </c>
      <c r="B19" s="50">
        <v>13171.56</v>
      </c>
      <c r="C19" s="50">
        <v>23960.22</v>
      </c>
      <c r="D19" s="50">
        <v>13513.92</v>
      </c>
      <c r="E19" s="50">
        <v>12894.32</v>
      </c>
      <c r="F19" s="50">
        <v>4702.78</v>
      </c>
      <c r="G19" s="50">
        <v>1194.83</v>
      </c>
      <c r="H19" s="8">
        <f>SUM(B19:G19)</f>
        <v>69437.63</v>
      </c>
      <c r="I19" s="49"/>
      <c r="J19" s="50"/>
      <c r="K19" s="50"/>
      <c r="L19" s="50"/>
      <c r="M19" s="50"/>
      <c r="N19" s="50"/>
      <c r="O19" s="50"/>
      <c r="P19" s="50"/>
    </row>
    <row r="20" spans="1:16" x14ac:dyDescent="0.25">
      <c r="A20" s="9" t="s">
        <v>3</v>
      </c>
      <c r="B20" s="50">
        <v>134978.38</v>
      </c>
      <c r="C20" s="50">
        <v>167914.07</v>
      </c>
      <c r="D20" s="50">
        <v>107765.91</v>
      </c>
      <c r="E20" s="50">
        <v>103518.45</v>
      </c>
      <c r="F20" s="50">
        <v>36207.64</v>
      </c>
      <c r="G20" s="50">
        <v>12195.11</v>
      </c>
      <c r="H20" s="12">
        <f t="shared" ref="H20:H27" si="2">SUM(B20:G20)</f>
        <v>562579.55999999994</v>
      </c>
      <c r="I20" s="49"/>
      <c r="J20" s="50"/>
      <c r="K20" s="50"/>
      <c r="L20" s="50"/>
      <c r="M20" s="50"/>
      <c r="N20" s="50"/>
      <c r="O20" s="50"/>
      <c r="P20" s="50"/>
    </row>
    <row r="21" spans="1:16" x14ac:dyDescent="0.25">
      <c r="A21" s="9" t="s">
        <v>4</v>
      </c>
      <c r="B21" s="50">
        <v>673241.63</v>
      </c>
      <c r="C21" s="50">
        <v>588972.26</v>
      </c>
      <c r="D21" s="50">
        <v>351829.43</v>
      </c>
      <c r="E21" s="50">
        <v>346011.22</v>
      </c>
      <c r="F21" s="50">
        <v>108162.3</v>
      </c>
      <c r="G21" s="50">
        <v>27629.77</v>
      </c>
      <c r="H21" s="12">
        <f t="shared" si="2"/>
        <v>2095846.61</v>
      </c>
      <c r="I21" s="49"/>
      <c r="J21" s="50"/>
      <c r="K21" s="50"/>
      <c r="L21" s="50"/>
      <c r="M21" s="50"/>
      <c r="N21" s="50"/>
      <c r="O21" s="50"/>
      <c r="P21" s="50"/>
    </row>
    <row r="22" spans="1:16" x14ac:dyDescent="0.25">
      <c r="A22" s="9" t="s">
        <v>5</v>
      </c>
      <c r="B22" s="50">
        <v>852382.46</v>
      </c>
      <c r="C22" s="50">
        <v>710541.24</v>
      </c>
      <c r="D22" s="50">
        <v>424905.86</v>
      </c>
      <c r="E22" s="50">
        <v>355247.32</v>
      </c>
      <c r="F22" s="50">
        <v>99138.78</v>
      </c>
      <c r="G22" s="50">
        <v>26977.61</v>
      </c>
      <c r="H22" s="12">
        <f t="shared" si="2"/>
        <v>2469193.2699999996</v>
      </c>
      <c r="I22" s="49"/>
      <c r="J22" s="50"/>
      <c r="K22" s="50"/>
      <c r="L22" s="50"/>
      <c r="M22" s="50"/>
      <c r="N22" s="50"/>
      <c r="O22" s="50"/>
      <c r="P22" s="50"/>
    </row>
    <row r="23" spans="1:16" x14ac:dyDescent="0.25">
      <c r="A23" s="9" t="s">
        <v>6</v>
      </c>
      <c r="B23" s="50">
        <v>835535.83</v>
      </c>
      <c r="C23" s="50">
        <v>769211.66</v>
      </c>
      <c r="D23" s="50">
        <v>425960.02</v>
      </c>
      <c r="E23" s="50">
        <v>283913.46000000002</v>
      </c>
      <c r="F23" s="50">
        <v>92240.31</v>
      </c>
      <c r="G23" s="50">
        <v>32428.19</v>
      </c>
      <c r="H23" s="12">
        <f t="shared" si="2"/>
        <v>2439289.4700000002</v>
      </c>
      <c r="I23" s="49"/>
      <c r="J23" s="50"/>
      <c r="K23" s="50"/>
      <c r="L23" s="50"/>
      <c r="M23" s="50"/>
      <c r="N23" s="50"/>
      <c r="O23" s="50"/>
      <c r="P23" s="50"/>
    </row>
    <row r="24" spans="1:16" x14ac:dyDescent="0.25">
      <c r="A24" s="9" t="s">
        <v>7</v>
      </c>
      <c r="B24" s="50">
        <v>549046.21</v>
      </c>
      <c r="C24" s="50">
        <v>471987.31</v>
      </c>
      <c r="D24" s="50">
        <v>300809.98</v>
      </c>
      <c r="E24" s="50">
        <v>260058.72</v>
      </c>
      <c r="F24" s="50">
        <v>105633.56</v>
      </c>
      <c r="G24" s="50">
        <v>46897.29</v>
      </c>
      <c r="H24" s="12">
        <f t="shared" si="2"/>
        <v>1734433.07</v>
      </c>
      <c r="I24" s="49"/>
      <c r="J24" s="50"/>
      <c r="K24" s="50"/>
      <c r="L24" s="50"/>
      <c r="M24" s="50"/>
      <c r="N24" s="50"/>
      <c r="O24" s="50"/>
      <c r="P24" s="50"/>
    </row>
    <row r="25" spans="1:16" x14ac:dyDescent="0.25">
      <c r="A25" s="9" t="s">
        <v>8</v>
      </c>
      <c r="B25" s="50">
        <v>2394416.5099999998</v>
      </c>
      <c r="C25" s="50">
        <v>1709117.19</v>
      </c>
      <c r="D25" s="50">
        <v>130655.44</v>
      </c>
      <c r="E25" s="50">
        <v>22372.18</v>
      </c>
      <c r="F25" s="50">
        <v>5316.87</v>
      </c>
      <c r="G25" s="50">
        <v>2180.0100000000002</v>
      </c>
      <c r="H25" s="12">
        <f t="shared" si="2"/>
        <v>4264058.1999999993</v>
      </c>
      <c r="I25" s="49"/>
      <c r="J25" s="50"/>
      <c r="K25" s="50"/>
      <c r="L25" s="50"/>
      <c r="M25" s="50"/>
      <c r="N25" s="50"/>
      <c r="O25" s="50"/>
      <c r="P25" s="50"/>
    </row>
    <row r="26" spans="1:16" x14ac:dyDescent="0.25">
      <c r="A26" s="9" t="s">
        <v>9</v>
      </c>
      <c r="B26" s="50">
        <v>828637.97</v>
      </c>
      <c r="C26" s="50">
        <v>175033.02</v>
      </c>
      <c r="D26" s="50">
        <v>61638.66</v>
      </c>
      <c r="E26" s="50">
        <v>33370.400000000001</v>
      </c>
      <c r="F26" s="50">
        <v>15912.21</v>
      </c>
      <c r="G26" s="50">
        <v>10808.04</v>
      </c>
      <c r="H26" s="12">
        <f t="shared" si="2"/>
        <v>1125400.2999999998</v>
      </c>
      <c r="I26" s="49"/>
      <c r="J26" s="50"/>
      <c r="K26" s="50"/>
      <c r="L26" s="50"/>
      <c r="M26" s="50"/>
      <c r="N26" s="50"/>
      <c r="O26" s="50"/>
      <c r="P26" s="50"/>
    </row>
    <row r="27" spans="1:16" x14ac:dyDescent="0.25">
      <c r="A27" s="13" t="s">
        <v>10</v>
      </c>
      <c r="B27" s="14">
        <f>SUM(B19:B26)</f>
        <v>6281410.5499999998</v>
      </c>
      <c r="C27" s="15">
        <f t="shared" ref="C27" si="3">SUM(C19:C26)</f>
        <v>4616736.97</v>
      </c>
      <c r="D27" s="15">
        <f t="shared" ref="D27" si="4">SUM(D19:D26)</f>
        <v>1817079.22</v>
      </c>
      <c r="E27" s="15">
        <f t="shared" ref="E27" si="5">SUM(E19:E26)</f>
        <v>1417386.0699999998</v>
      </c>
      <c r="F27" s="15">
        <f t="shared" ref="F27" si="6">SUM(F19:F26)</f>
        <v>467314.45</v>
      </c>
      <c r="G27" s="15">
        <f t="shared" ref="G27" si="7">SUM(G19:G26)</f>
        <v>160310.85000000003</v>
      </c>
      <c r="H27" s="17">
        <f t="shared" si="2"/>
        <v>14760238.109999999</v>
      </c>
      <c r="J27" s="50"/>
      <c r="K27" s="50"/>
      <c r="L27" s="50"/>
      <c r="M27" s="50"/>
      <c r="N27" s="50"/>
      <c r="O27" s="50"/>
      <c r="P27" s="50"/>
    </row>
    <row r="28" spans="1:16" x14ac:dyDescent="0.25">
      <c r="A28" s="34" t="s">
        <v>62</v>
      </c>
      <c r="B28" s="35"/>
      <c r="C28" s="35"/>
      <c r="D28" s="35"/>
      <c r="E28" s="35"/>
      <c r="F28" s="35"/>
      <c r="G28" s="35"/>
      <c r="H28" s="35"/>
      <c r="J28" s="50"/>
      <c r="K28" s="50"/>
      <c r="L28" s="50"/>
      <c r="M28" s="50"/>
      <c r="N28" s="50"/>
      <c r="O28" s="50"/>
      <c r="P28" s="50"/>
    </row>
    <row r="29" spans="1:16" x14ac:dyDescent="0.25">
      <c r="A29" s="34" t="s">
        <v>49</v>
      </c>
      <c r="B29" s="35"/>
      <c r="C29" s="35"/>
      <c r="D29" s="35"/>
      <c r="E29" s="35"/>
      <c r="F29" s="35"/>
      <c r="G29" s="35"/>
      <c r="H29" s="35"/>
      <c r="J29" s="50"/>
      <c r="K29" s="50"/>
      <c r="L29" s="50"/>
      <c r="M29" s="50"/>
      <c r="N29" s="50"/>
      <c r="O29" s="50"/>
      <c r="P29" s="50"/>
    </row>
    <row r="30" spans="1:16" x14ac:dyDescent="0.25">
      <c r="A30" s="47" t="s">
        <v>86</v>
      </c>
      <c r="B30" s="35"/>
      <c r="C30" s="35"/>
      <c r="D30" s="35"/>
      <c r="E30" s="35"/>
      <c r="F30" s="35"/>
      <c r="G30" s="35"/>
      <c r="H30" s="35"/>
      <c r="J30" s="50"/>
    </row>
    <row r="31" spans="1:16" x14ac:dyDescent="0.25">
      <c r="J31" s="50"/>
      <c r="K31" s="50"/>
      <c r="L31" s="50"/>
      <c r="M31" s="50"/>
      <c r="N31" s="50"/>
      <c r="O31" s="50"/>
      <c r="P31" s="50"/>
    </row>
    <row r="32" spans="1:16" x14ac:dyDescent="0.25">
      <c r="A32" s="3" t="s">
        <v>12</v>
      </c>
      <c r="J32" s="50"/>
      <c r="K32" s="50"/>
      <c r="L32" s="50"/>
      <c r="M32" s="50"/>
      <c r="N32" s="50"/>
      <c r="O32" s="50"/>
      <c r="P32" s="50"/>
    </row>
    <row r="33" spans="1:16" x14ac:dyDescent="0.25">
      <c r="B33" s="19" t="s">
        <v>13</v>
      </c>
      <c r="C33" s="20" t="s">
        <v>14</v>
      </c>
      <c r="D33" s="20" t="s">
        <v>15</v>
      </c>
      <c r="E33" s="20" t="s">
        <v>16</v>
      </c>
      <c r="F33" s="20" t="s">
        <v>17</v>
      </c>
      <c r="G33" s="18" t="s">
        <v>18</v>
      </c>
      <c r="H33" s="4" t="s">
        <v>1</v>
      </c>
      <c r="J33" s="50"/>
      <c r="K33" s="50"/>
      <c r="L33" s="50"/>
      <c r="M33" s="50"/>
      <c r="N33" s="50"/>
      <c r="O33" s="50"/>
      <c r="P33" s="50"/>
    </row>
    <row r="34" spans="1:16" x14ac:dyDescent="0.25">
      <c r="A34" s="5" t="s">
        <v>2</v>
      </c>
      <c r="B34" s="6">
        <f t="shared" ref="B34:H42" si="8">B4+B19</f>
        <v>13619.88</v>
      </c>
      <c r="C34" s="7">
        <f t="shared" si="8"/>
        <v>24710.710000000003</v>
      </c>
      <c r="D34" s="7">
        <f t="shared" si="8"/>
        <v>14022.79</v>
      </c>
      <c r="E34" s="7">
        <f t="shared" si="8"/>
        <v>13365.93</v>
      </c>
      <c r="F34" s="7">
        <f t="shared" si="8"/>
        <v>5080.78</v>
      </c>
      <c r="G34" s="7">
        <f t="shared" si="8"/>
        <v>1481.9099999999999</v>
      </c>
      <c r="H34" s="8">
        <f t="shared" si="8"/>
        <v>72282</v>
      </c>
      <c r="J34" s="50"/>
      <c r="K34" s="50"/>
      <c r="L34" s="50"/>
      <c r="M34" s="50"/>
      <c r="N34" s="50"/>
      <c r="O34" s="50"/>
      <c r="P34" s="50"/>
    </row>
    <row r="35" spans="1:16" x14ac:dyDescent="0.25">
      <c r="A35" s="9" t="s">
        <v>3</v>
      </c>
      <c r="B35" s="10">
        <f t="shared" si="8"/>
        <v>156738.69</v>
      </c>
      <c r="C35" s="11">
        <f t="shared" si="8"/>
        <v>195271.6</v>
      </c>
      <c r="D35" s="11">
        <f t="shared" si="8"/>
        <v>133955.79</v>
      </c>
      <c r="E35" s="11">
        <f t="shared" si="8"/>
        <v>134909.94</v>
      </c>
      <c r="F35" s="11">
        <f t="shared" si="8"/>
        <v>59069.32</v>
      </c>
      <c r="G35" s="11">
        <f t="shared" si="8"/>
        <v>26241.84</v>
      </c>
      <c r="H35" s="12">
        <f t="shared" si="8"/>
        <v>706187.17999999993</v>
      </c>
      <c r="J35" s="50"/>
      <c r="K35" s="50"/>
      <c r="L35" s="50"/>
      <c r="M35" s="50"/>
      <c r="N35" s="50"/>
      <c r="O35" s="50"/>
      <c r="P35" s="50"/>
    </row>
    <row r="36" spans="1:16" x14ac:dyDescent="0.25">
      <c r="A36" s="9" t="s">
        <v>4</v>
      </c>
      <c r="B36" s="10">
        <f t="shared" si="8"/>
        <v>757762.9</v>
      </c>
      <c r="C36" s="11">
        <f t="shared" si="8"/>
        <v>659832.98</v>
      </c>
      <c r="D36" s="11">
        <f t="shared" si="8"/>
        <v>400599.33999999997</v>
      </c>
      <c r="E36" s="11">
        <f t="shared" si="8"/>
        <v>392665.17</v>
      </c>
      <c r="F36" s="11">
        <f t="shared" si="8"/>
        <v>128983.39</v>
      </c>
      <c r="G36" s="11">
        <f t="shared" si="8"/>
        <v>36082.880000000005</v>
      </c>
      <c r="H36" s="12">
        <f t="shared" si="8"/>
        <v>2375926.66</v>
      </c>
      <c r="J36" s="50"/>
      <c r="K36" s="50"/>
      <c r="L36" s="50"/>
      <c r="M36" s="50"/>
      <c r="N36" s="50"/>
      <c r="O36" s="50"/>
      <c r="P36" s="50"/>
    </row>
    <row r="37" spans="1:16" x14ac:dyDescent="0.25">
      <c r="A37" s="9" t="s">
        <v>5</v>
      </c>
      <c r="B37" s="10">
        <f t="shared" si="8"/>
        <v>923678.1</v>
      </c>
      <c r="C37" s="11">
        <f t="shared" si="8"/>
        <v>778965.01</v>
      </c>
      <c r="D37" s="11">
        <f t="shared" si="8"/>
        <v>477302.95999999996</v>
      </c>
      <c r="E37" s="11">
        <f t="shared" si="8"/>
        <v>404878.87</v>
      </c>
      <c r="F37" s="11">
        <f t="shared" si="8"/>
        <v>127785.04</v>
      </c>
      <c r="G37" s="11">
        <f t="shared" si="8"/>
        <v>42448.97</v>
      </c>
      <c r="H37" s="12">
        <f t="shared" si="8"/>
        <v>2755058.9499999997</v>
      </c>
      <c r="J37" s="50"/>
      <c r="K37" s="50"/>
      <c r="L37" s="50"/>
      <c r="M37" s="50"/>
      <c r="N37" s="50"/>
      <c r="O37" s="50"/>
      <c r="P37" s="50"/>
    </row>
    <row r="38" spans="1:16" x14ac:dyDescent="0.25">
      <c r="A38" s="9" t="s">
        <v>6</v>
      </c>
      <c r="B38" s="10">
        <f t="shared" si="8"/>
        <v>946326.23</v>
      </c>
      <c r="C38" s="11">
        <f t="shared" si="8"/>
        <v>899837.34000000008</v>
      </c>
      <c r="D38" s="11">
        <f t="shared" si="8"/>
        <v>525816.35</v>
      </c>
      <c r="E38" s="11">
        <f t="shared" si="8"/>
        <v>367049.25</v>
      </c>
      <c r="F38" s="11">
        <f t="shared" si="8"/>
        <v>141516.94</v>
      </c>
      <c r="G38" s="11">
        <f t="shared" si="8"/>
        <v>62840.22</v>
      </c>
      <c r="H38" s="12">
        <f t="shared" si="8"/>
        <v>2943386.33</v>
      </c>
      <c r="J38" s="50"/>
      <c r="K38" s="50"/>
      <c r="L38" s="50"/>
      <c r="M38" s="50"/>
      <c r="N38" s="50"/>
      <c r="O38" s="50"/>
      <c r="P38" s="50"/>
    </row>
    <row r="39" spans="1:16" x14ac:dyDescent="0.25">
      <c r="A39" s="9" t="s">
        <v>7</v>
      </c>
      <c r="B39" s="10">
        <f t="shared" si="8"/>
        <v>660565.38</v>
      </c>
      <c r="C39" s="11">
        <f t="shared" si="8"/>
        <v>577474.97</v>
      </c>
      <c r="D39" s="11">
        <f t="shared" si="8"/>
        <v>402513.44</v>
      </c>
      <c r="E39" s="11">
        <f t="shared" si="8"/>
        <v>375392.05</v>
      </c>
      <c r="F39" s="11">
        <f t="shared" si="8"/>
        <v>199097.78</v>
      </c>
      <c r="G39" s="11">
        <f t="shared" si="8"/>
        <v>111909.70999999999</v>
      </c>
      <c r="H39" s="12">
        <f t="shared" si="8"/>
        <v>2326953.33</v>
      </c>
    </row>
    <row r="40" spans="1:16" x14ac:dyDescent="0.25">
      <c r="A40" s="9" t="s">
        <v>8</v>
      </c>
      <c r="B40" s="10">
        <f t="shared" si="8"/>
        <v>2590440.88</v>
      </c>
      <c r="C40" s="11">
        <f t="shared" si="8"/>
        <v>1896485.39</v>
      </c>
      <c r="D40" s="11">
        <f t="shared" si="8"/>
        <v>175866.55</v>
      </c>
      <c r="E40" s="11">
        <f t="shared" si="8"/>
        <v>40388.770000000004</v>
      </c>
      <c r="F40" s="11">
        <f t="shared" si="8"/>
        <v>13042.130000000001</v>
      </c>
      <c r="G40" s="11">
        <f t="shared" si="8"/>
        <v>7504.29</v>
      </c>
      <c r="H40" s="12">
        <f t="shared" si="8"/>
        <v>4723728.01</v>
      </c>
    </row>
    <row r="41" spans="1:16" x14ac:dyDescent="0.25">
      <c r="A41" s="9" t="s">
        <v>9</v>
      </c>
      <c r="B41" s="10">
        <f t="shared" si="8"/>
        <v>971671.05999999994</v>
      </c>
      <c r="C41" s="11">
        <f t="shared" si="8"/>
        <v>227572.38</v>
      </c>
      <c r="D41" s="11">
        <f t="shared" si="8"/>
        <v>93415.28</v>
      </c>
      <c r="E41" s="11">
        <f t="shared" si="8"/>
        <v>58254.7</v>
      </c>
      <c r="F41" s="11">
        <f t="shared" si="8"/>
        <v>32087.599999999999</v>
      </c>
      <c r="G41" s="11">
        <f t="shared" si="8"/>
        <v>23520.31</v>
      </c>
      <c r="H41" s="12">
        <f t="shared" si="8"/>
        <v>1406521.3299999998</v>
      </c>
    </row>
    <row r="42" spans="1:16" x14ac:dyDescent="0.25">
      <c r="A42" s="13" t="s">
        <v>10</v>
      </c>
      <c r="B42" s="14">
        <f t="shared" si="8"/>
        <v>7020803.1200000001</v>
      </c>
      <c r="C42" s="15">
        <f t="shared" si="8"/>
        <v>5260150.38</v>
      </c>
      <c r="D42" s="15">
        <f t="shared" si="8"/>
        <v>2223492.5</v>
      </c>
      <c r="E42" s="15">
        <f t="shared" si="8"/>
        <v>1786904.68</v>
      </c>
      <c r="F42" s="15">
        <f t="shared" si="8"/>
        <v>706662.98</v>
      </c>
      <c r="G42" s="15">
        <f t="shared" si="8"/>
        <v>312030.13</v>
      </c>
      <c r="H42" s="17">
        <f t="shared" si="8"/>
        <v>17310043.789999999</v>
      </c>
    </row>
    <row r="43" spans="1:16" x14ac:dyDescent="0.25">
      <c r="A43" s="34" t="s">
        <v>49</v>
      </c>
    </row>
    <row r="44" spans="1:16" x14ac:dyDescent="0.25">
      <c r="A44" s="47" t="s">
        <v>86</v>
      </c>
    </row>
    <row r="45" spans="1:16" x14ac:dyDescent="0.25">
      <c r="A45" s="47"/>
    </row>
  </sheetData>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Normal="100"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9" width="11.140625" style="2" customWidth="1"/>
    <col min="10" max="10" width="10.85546875" style="2" customWidth="1"/>
    <col min="11" max="11" width="11" style="2" customWidth="1"/>
    <col min="12" max="12" width="12.28515625" style="2" customWidth="1"/>
    <col min="13" max="13" width="10.42578125" style="2" customWidth="1"/>
    <col min="14" max="14" width="13" style="2" customWidth="1"/>
    <col min="15" max="15" width="12.28515625" style="2" customWidth="1"/>
    <col min="16" max="16" width="13" style="2" customWidth="1"/>
    <col min="17" max="16384" width="40.42578125" style="2"/>
  </cols>
  <sheetData>
    <row r="1" spans="1:14" x14ac:dyDescent="0.25">
      <c r="A1" s="1" t="s">
        <v>64</v>
      </c>
    </row>
    <row r="2" spans="1:14" x14ac:dyDescent="0.25">
      <c r="A2" s="3" t="s">
        <v>0</v>
      </c>
    </row>
    <row r="3" spans="1:14" x14ac:dyDescent="0.25">
      <c r="B3" s="19" t="s">
        <v>13</v>
      </c>
      <c r="C3" s="20" t="s">
        <v>14</v>
      </c>
      <c r="D3" s="20" t="s">
        <v>15</v>
      </c>
      <c r="E3" s="20" t="s">
        <v>16</v>
      </c>
      <c r="F3" s="20" t="s">
        <v>17</v>
      </c>
      <c r="G3" s="18" t="s">
        <v>18</v>
      </c>
      <c r="H3" s="18" t="s">
        <v>1</v>
      </c>
    </row>
    <row r="4" spans="1:14" x14ac:dyDescent="0.25">
      <c r="A4" s="5" t="s">
        <v>2</v>
      </c>
      <c r="B4" s="6">
        <v>1144.3399999999999</v>
      </c>
      <c r="C4" s="7">
        <v>4515.1000000000004</v>
      </c>
      <c r="D4" s="7">
        <v>4149.16</v>
      </c>
      <c r="E4" s="7">
        <v>4805.59</v>
      </c>
      <c r="F4" s="7">
        <v>4180.96</v>
      </c>
      <c r="G4" s="7">
        <v>3162.96</v>
      </c>
      <c r="H4" s="8">
        <f>SUM(B4:G4)</f>
        <v>21958.11</v>
      </c>
      <c r="I4" s="49"/>
      <c r="J4" s="49"/>
      <c r="K4" s="49"/>
      <c r="L4" s="49"/>
      <c r="M4" s="49"/>
      <c r="N4" s="49"/>
    </row>
    <row r="5" spans="1:14" x14ac:dyDescent="0.25">
      <c r="A5" s="9" t="s">
        <v>3</v>
      </c>
      <c r="B5" s="10">
        <v>27866.74</v>
      </c>
      <c r="C5" s="11">
        <v>83093.259999999995</v>
      </c>
      <c r="D5" s="11">
        <v>105989.94</v>
      </c>
      <c r="E5" s="11">
        <v>166285.56</v>
      </c>
      <c r="F5" s="11">
        <v>143739.09</v>
      </c>
      <c r="G5" s="11">
        <v>111690.48</v>
      </c>
      <c r="H5" s="12">
        <f t="shared" ref="H5:H12" si="0">SUM(B5:G5)</f>
        <v>638665.06999999995</v>
      </c>
      <c r="I5" s="49"/>
      <c r="J5" s="49"/>
      <c r="K5" s="49"/>
      <c r="L5" s="49"/>
      <c r="M5" s="49"/>
      <c r="N5" s="49"/>
    </row>
    <row r="6" spans="1:14" x14ac:dyDescent="0.25">
      <c r="A6" s="9" t="s">
        <v>4</v>
      </c>
      <c r="B6" s="10">
        <v>94375.63</v>
      </c>
      <c r="C6" s="11">
        <v>174162.32</v>
      </c>
      <c r="D6" s="11">
        <v>180780.94</v>
      </c>
      <c r="E6" s="11">
        <v>239801.4</v>
      </c>
      <c r="F6" s="11">
        <v>132922.71</v>
      </c>
      <c r="G6" s="11">
        <v>66956.460000000006</v>
      </c>
      <c r="H6" s="12">
        <f t="shared" si="0"/>
        <v>888999.46</v>
      </c>
      <c r="I6" s="49"/>
      <c r="J6" s="49"/>
      <c r="K6" s="49"/>
      <c r="L6" s="49"/>
      <c r="M6" s="49"/>
      <c r="N6" s="49"/>
    </row>
    <row r="7" spans="1:14" x14ac:dyDescent="0.25">
      <c r="A7" s="9" t="s">
        <v>5</v>
      </c>
      <c r="B7" s="10">
        <v>84658.01</v>
      </c>
      <c r="C7" s="11">
        <v>180909.95</v>
      </c>
      <c r="D7" s="11">
        <v>205999.99</v>
      </c>
      <c r="E7" s="11">
        <v>261356.58</v>
      </c>
      <c r="F7" s="11">
        <v>180103.3</v>
      </c>
      <c r="G7" s="11">
        <v>120805.37</v>
      </c>
      <c r="H7" s="12">
        <f t="shared" si="0"/>
        <v>1033833.2000000001</v>
      </c>
      <c r="I7" s="49"/>
      <c r="J7" s="49"/>
    </row>
    <row r="8" spans="1:14" x14ac:dyDescent="0.25">
      <c r="A8" s="9" t="s">
        <v>6</v>
      </c>
      <c r="B8" s="10">
        <v>127460.8</v>
      </c>
      <c r="C8" s="11">
        <v>320621.82</v>
      </c>
      <c r="D8" s="11">
        <v>358790.07</v>
      </c>
      <c r="E8" s="11">
        <v>397291.22</v>
      </c>
      <c r="F8" s="11">
        <v>284516.59999999998</v>
      </c>
      <c r="G8" s="11">
        <v>222352.35</v>
      </c>
      <c r="H8" s="12">
        <f t="shared" si="0"/>
        <v>1711032.8599999999</v>
      </c>
      <c r="I8" s="49"/>
      <c r="J8" s="49"/>
      <c r="K8" s="49"/>
      <c r="L8" s="49"/>
      <c r="M8" s="49"/>
      <c r="N8" s="49"/>
    </row>
    <row r="9" spans="1:14" x14ac:dyDescent="0.25">
      <c r="A9" s="9" t="s">
        <v>7</v>
      </c>
      <c r="B9" s="10">
        <v>133467.31</v>
      </c>
      <c r="C9" s="11">
        <v>275289.57</v>
      </c>
      <c r="D9" s="11">
        <v>387638.43</v>
      </c>
      <c r="E9" s="11">
        <v>579772.18999999994</v>
      </c>
      <c r="F9" s="11">
        <v>565257.21</v>
      </c>
      <c r="G9" s="11">
        <v>494935.63</v>
      </c>
      <c r="H9" s="12">
        <f t="shared" si="0"/>
        <v>2436360.34</v>
      </c>
      <c r="I9" s="49"/>
      <c r="J9" s="49"/>
      <c r="K9" s="49"/>
      <c r="L9" s="49"/>
      <c r="M9" s="49"/>
      <c r="N9" s="49"/>
    </row>
    <row r="10" spans="1:14" x14ac:dyDescent="0.25">
      <c r="A10" s="9" t="s">
        <v>8</v>
      </c>
      <c r="B10" s="10">
        <v>267570.09999999998</v>
      </c>
      <c r="C10" s="11">
        <v>577865.79</v>
      </c>
      <c r="D10" s="11">
        <v>175837.49</v>
      </c>
      <c r="E10" s="11">
        <v>87140.88</v>
      </c>
      <c r="F10" s="11">
        <v>46436.78</v>
      </c>
      <c r="G10" s="11">
        <v>40320.26</v>
      </c>
      <c r="H10" s="12">
        <f t="shared" si="0"/>
        <v>1195171.3</v>
      </c>
      <c r="I10" s="49"/>
      <c r="J10" s="49"/>
      <c r="K10" s="49"/>
      <c r="L10" s="49"/>
      <c r="M10" s="49"/>
      <c r="N10" s="49"/>
    </row>
    <row r="11" spans="1:14" x14ac:dyDescent="0.25">
      <c r="A11" s="9" t="s">
        <v>9</v>
      </c>
      <c r="B11" s="10">
        <v>164081.31</v>
      </c>
      <c r="C11" s="11">
        <v>124779.2</v>
      </c>
      <c r="D11" s="11">
        <v>109392.15</v>
      </c>
      <c r="E11" s="11">
        <v>113524.64</v>
      </c>
      <c r="F11" s="11">
        <v>91455.45</v>
      </c>
      <c r="G11" s="11">
        <v>95133.54</v>
      </c>
      <c r="H11" s="12">
        <f t="shared" si="0"/>
        <v>698366.29</v>
      </c>
      <c r="I11" s="49"/>
      <c r="J11" s="49"/>
      <c r="K11" s="49"/>
      <c r="L11" s="49"/>
      <c r="M11" s="49"/>
      <c r="N11" s="49"/>
    </row>
    <row r="12" spans="1:14" x14ac:dyDescent="0.25">
      <c r="A12" s="13" t="s">
        <v>10</v>
      </c>
      <c r="B12" s="14">
        <f>SUM(B4:B11)</f>
        <v>900624.24</v>
      </c>
      <c r="C12" s="15">
        <f t="shared" ref="C12:G12" si="1">SUM(C4:C11)</f>
        <v>1741237.01</v>
      </c>
      <c r="D12" s="15">
        <f t="shared" si="1"/>
        <v>1528578.17</v>
      </c>
      <c r="E12" s="15">
        <f t="shared" si="1"/>
        <v>1849978.0599999998</v>
      </c>
      <c r="F12" s="15">
        <f t="shared" si="1"/>
        <v>1448612.0999999999</v>
      </c>
      <c r="G12" s="15">
        <f t="shared" si="1"/>
        <v>1155357.05</v>
      </c>
      <c r="H12" s="17">
        <f t="shared" si="0"/>
        <v>8624386.629999999</v>
      </c>
    </row>
    <row r="13" spans="1:14" x14ac:dyDescent="0.25">
      <c r="A13" s="34" t="s">
        <v>61</v>
      </c>
      <c r="B13" s="35"/>
      <c r="C13" s="35"/>
      <c r="D13" s="35"/>
      <c r="E13" s="35"/>
      <c r="F13" s="35"/>
      <c r="G13" s="35"/>
      <c r="H13" s="35"/>
    </row>
    <row r="14" spans="1:14" x14ac:dyDescent="0.25">
      <c r="A14" s="34" t="s">
        <v>49</v>
      </c>
      <c r="B14" s="35"/>
      <c r="C14" s="35"/>
      <c r="D14" s="35"/>
      <c r="E14" s="35"/>
      <c r="F14" s="35"/>
      <c r="G14" s="35"/>
      <c r="H14" s="35"/>
    </row>
    <row r="15" spans="1:14" x14ac:dyDescent="0.25">
      <c r="A15" s="34" t="str">
        <f>IF(1&lt;2,"Lecture : "&amp;ROUND(C4,0)&amp;" personnes vivent dans un ménage immigré  de 2 personnes dont la personne de référence est agriculteur exploitant.")</f>
        <v>Lecture : 4515 personnes vivent dans un ménage immigré  de 2 personnes dont la personne de référence est agriculteur exploitant.</v>
      </c>
      <c r="B15" s="35"/>
      <c r="C15" s="35"/>
      <c r="D15" s="35"/>
      <c r="E15" s="35"/>
      <c r="F15" s="35"/>
      <c r="G15" s="35"/>
      <c r="H15" s="35"/>
    </row>
    <row r="16" spans="1:14" x14ac:dyDescent="0.25">
      <c r="A16" s="33" t="s">
        <v>86</v>
      </c>
      <c r="B16" s="35"/>
      <c r="C16" s="35"/>
      <c r="D16" s="35"/>
      <c r="E16" s="35"/>
      <c r="F16" s="35"/>
      <c r="G16" s="35"/>
      <c r="H16" s="35"/>
    </row>
    <row r="18" spans="1:14" x14ac:dyDescent="0.25">
      <c r="A18" s="3" t="s">
        <v>11</v>
      </c>
    </row>
    <row r="19" spans="1:14" x14ac:dyDescent="0.25">
      <c r="B19" s="19" t="s">
        <v>13</v>
      </c>
      <c r="C19" s="20" t="s">
        <v>14</v>
      </c>
      <c r="D19" s="20" t="s">
        <v>15</v>
      </c>
      <c r="E19" s="20" t="s">
        <v>16</v>
      </c>
      <c r="F19" s="20" t="s">
        <v>17</v>
      </c>
      <c r="G19" s="18" t="s">
        <v>18</v>
      </c>
      <c r="H19" s="18" t="s">
        <v>1</v>
      </c>
    </row>
    <row r="20" spans="1:14" x14ac:dyDescent="0.25">
      <c r="A20" s="5" t="s">
        <v>2</v>
      </c>
      <c r="B20" s="6">
        <v>50679.13</v>
      </c>
      <c r="C20" s="7">
        <v>195116.4</v>
      </c>
      <c r="D20" s="7">
        <v>166453.1</v>
      </c>
      <c r="E20" s="7">
        <v>215608.6</v>
      </c>
      <c r="F20" s="7">
        <v>98576.49</v>
      </c>
      <c r="G20" s="7">
        <v>30406.44</v>
      </c>
      <c r="H20" s="8">
        <f>SUM(B20:G20)</f>
        <v>756840.15999999992</v>
      </c>
      <c r="I20" s="49"/>
      <c r="J20" s="49"/>
      <c r="K20" s="49"/>
      <c r="L20" s="49"/>
      <c r="M20" s="49"/>
      <c r="N20" s="49"/>
    </row>
    <row r="21" spans="1:14" x14ac:dyDescent="0.25">
      <c r="A21" s="9" t="s">
        <v>3</v>
      </c>
      <c r="B21" s="10">
        <v>230280.32000000001</v>
      </c>
      <c r="C21" s="11">
        <v>678199.99</v>
      </c>
      <c r="D21" s="11">
        <v>665939.6</v>
      </c>
      <c r="E21" s="11">
        <v>894419.33</v>
      </c>
      <c r="F21" s="11">
        <v>370026.38</v>
      </c>
      <c r="G21" s="11">
        <v>146548.67000000001</v>
      </c>
      <c r="H21" s="12">
        <f t="shared" ref="H21:H28" si="2">SUM(B21:G21)</f>
        <v>2985414.29</v>
      </c>
      <c r="I21" s="49"/>
      <c r="J21" s="49"/>
      <c r="K21" s="49"/>
      <c r="L21" s="49"/>
      <c r="M21" s="49"/>
      <c r="N21" s="49"/>
    </row>
    <row r="22" spans="1:14" x14ac:dyDescent="0.25">
      <c r="A22" s="9" t="s">
        <v>4</v>
      </c>
      <c r="B22" s="10">
        <v>822809.54</v>
      </c>
      <c r="C22" s="11">
        <v>1706064.72</v>
      </c>
      <c r="D22" s="11">
        <v>1623501.85</v>
      </c>
      <c r="E22" s="11">
        <v>2273038.6800000002</v>
      </c>
      <c r="F22" s="11">
        <v>879168.28</v>
      </c>
      <c r="G22" s="11">
        <v>264261.65000000002</v>
      </c>
      <c r="H22" s="12">
        <f t="shared" si="2"/>
        <v>7568844.7200000007</v>
      </c>
      <c r="I22" s="49"/>
      <c r="J22" s="49"/>
      <c r="K22" s="49"/>
      <c r="L22" s="49"/>
      <c r="M22" s="49"/>
      <c r="N22" s="49"/>
    </row>
    <row r="23" spans="1:14" x14ac:dyDescent="0.25">
      <c r="A23" s="9" t="s">
        <v>5</v>
      </c>
      <c r="B23" s="10">
        <v>1192066.5</v>
      </c>
      <c r="C23" s="11">
        <v>2409167.9900000002</v>
      </c>
      <c r="D23" s="11">
        <v>2367580.5299999998</v>
      </c>
      <c r="E23" s="11">
        <v>2930008.21</v>
      </c>
      <c r="F23" s="11">
        <v>1004940.94</v>
      </c>
      <c r="G23" s="11">
        <v>309604</v>
      </c>
      <c r="H23" s="12">
        <f t="shared" si="2"/>
        <v>10213368.17</v>
      </c>
      <c r="I23" s="49"/>
      <c r="J23" s="49"/>
      <c r="K23" s="49"/>
      <c r="L23" s="49"/>
      <c r="M23" s="49"/>
      <c r="N23" s="49"/>
    </row>
    <row r="24" spans="1:14" x14ac:dyDescent="0.25">
      <c r="A24" s="9" t="s">
        <v>6</v>
      </c>
      <c r="B24" s="10">
        <v>1206558.33</v>
      </c>
      <c r="C24" s="11">
        <v>2692421.24</v>
      </c>
      <c r="D24" s="11">
        <v>2335860.5299999998</v>
      </c>
      <c r="E24" s="11">
        <v>2258116.77</v>
      </c>
      <c r="F24" s="11">
        <v>895293.17</v>
      </c>
      <c r="G24" s="11">
        <v>364276.17</v>
      </c>
      <c r="H24" s="12">
        <f t="shared" si="2"/>
        <v>9752526.209999999</v>
      </c>
      <c r="I24" s="49"/>
      <c r="J24" s="49"/>
      <c r="K24" s="49"/>
      <c r="L24" s="49"/>
      <c r="M24" s="49"/>
      <c r="N24" s="49"/>
    </row>
    <row r="25" spans="1:14" x14ac:dyDescent="0.25">
      <c r="A25" s="9" t="s">
        <v>7</v>
      </c>
      <c r="B25" s="10">
        <v>958873.26</v>
      </c>
      <c r="C25" s="11">
        <v>1966157.4</v>
      </c>
      <c r="D25" s="11">
        <v>1981020.96</v>
      </c>
      <c r="E25" s="11">
        <v>2444631.08</v>
      </c>
      <c r="F25" s="11">
        <v>1137135.01</v>
      </c>
      <c r="G25" s="11">
        <v>568230.51</v>
      </c>
      <c r="H25" s="12">
        <f t="shared" si="2"/>
        <v>9056048.2200000007</v>
      </c>
      <c r="I25" s="49"/>
      <c r="J25" s="49"/>
      <c r="K25" s="49"/>
      <c r="L25" s="49"/>
      <c r="M25" s="49"/>
      <c r="N25" s="49"/>
    </row>
    <row r="26" spans="1:14" x14ac:dyDescent="0.25">
      <c r="A26" s="9" t="s">
        <v>8</v>
      </c>
      <c r="B26" s="10">
        <v>4035126.75</v>
      </c>
      <c r="C26" s="11">
        <v>6912337.0499999998</v>
      </c>
      <c r="D26" s="11">
        <v>799751.65</v>
      </c>
      <c r="E26" s="11">
        <v>169456.22</v>
      </c>
      <c r="F26" s="11">
        <v>47625.19</v>
      </c>
      <c r="G26" s="11">
        <v>23018.720000000001</v>
      </c>
      <c r="H26" s="12">
        <f t="shared" si="2"/>
        <v>11987315.580000002</v>
      </c>
      <c r="I26" s="49"/>
      <c r="J26" s="49"/>
      <c r="K26" s="49"/>
      <c r="L26" s="49"/>
      <c r="M26" s="49"/>
      <c r="N26" s="49"/>
    </row>
    <row r="27" spans="1:14" x14ac:dyDescent="0.25">
      <c r="A27" s="9" t="s">
        <v>9</v>
      </c>
      <c r="B27" s="10">
        <v>1053908.27</v>
      </c>
      <c r="C27" s="11">
        <v>507092.99</v>
      </c>
      <c r="D27" s="11">
        <v>267931.15999999997</v>
      </c>
      <c r="E27" s="11">
        <v>193912.16</v>
      </c>
      <c r="F27" s="11">
        <v>114814.41</v>
      </c>
      <c r="G27" s="11">
        <v>100513.93</v>
      </c>
      <c r="H27" s="12">
        <f t="shared" si="2"/>
        <v>2238172.92</v>
      </c>
      <c r="I27" s="49"/>
      <c r="J27" s="49"/>
      <c r="K27" s="49"/>
      <c r="L27" s="49"/>
      <c r="M27" s="49"/>
      <c r="N27" s="49"/>
    </row>
    <row r="28" spans="1:14" x14ac:dyDescent="0.25">
      <c r="A28" s="13" t="s">
        <v>10</v>
      </c>
      <c r="B28" s="14">
        <f>SUM(B20:B27)</f>
        <v>9550302.0999999996</v>
      </c>
      <c r="C28" s="15">
        <f t="shared" ref="C28:G28" si="3">SUM(C20:C27)</f>
        <v>17066557.779999997</v>
      </c>
      <c r="D28" s="15">
        <f t="shared" si="3"/>
        <v>10208039.380000001</v>
      </c>
      <c r="E28" s="15">
        <f t="shared" si="3"/>
        <v>11379191.050000001</v>
      </c>
      <c r="F28" s="15">
        <f t="shared" si="3"/>
        <v>4547579.87</v>
      </c>
      <c r="G28" s="15">
        <f t="shared" si="3"/>
        <v>1806860.0899999999</v>
      </c>
      <c r="H28" s="17">
        <f t="shared" si="2"/>
        <v>54558530.269999996</v>
      </c>
    </row>
    <row r="29" spans="1:14" x14ac:dyDescent="0.25">
      <c r="A29" s="34" t="s">
        <v>62</v>
      </c>
      <c r="B29" s="35"/>
      <c r="C29" s="35"/>
      <c r="D29" s="35"/>
      <c r="E29" s="35"/>
      <c r="F29" s="35"/>
      <c r="G29" s="35"/>
      <c r="H29" s="35"/>
    </row>
    <row r="30" spans="1:14" x14ac:dyDescent="0.25">
      <c r="A30" s="34" t="s">
        <v>49</v>
      </c>
      <c r="B30" s="35"/>
      <c r="C30" s="35"/>
      <c r="D30" s="35"/>
      <c r="E30" s="35"/>
      <c r="F30" s="35"/>
      <c r="G30" s="35"/>
      <c r="H30" s="35"/>
    </row>
    <row r="31" spans="1:14" x14ac:dyDescent="0.25">
      <c r="A31" s="34" t="str">
        <f>IF(1&lt;2,"Lecture : "&amp;ROUND(C20,0)&amp;" personnes vivent dans un ménage non immigré  de 2 personnes dont la personne de référence est agriculteur exploitant.")</f>
        <v>Lecture : 195116 personnes vivent dans un ménage non immigré  de 2 personnes dont la personne de référence est agriculteur exploitant.</v>
      </c>
      <c r="B31" s="35"/>
      <c r="C31" s="35"/>
      <c r="D31" s="35"/>
      <c r="E31" s="35"/>
      <c r="F31" s="35"/>
      <c r="G31" s="35"/>
      <c r="H31" s="35"/>
    </row>
    <row r="32" spans="1:14" x14ac:dyDescent="0.25">
      <c r="A32" s="33" t="s">
        <v>86</v>
      </c>
      <c r="B32" s="35"/>
      <c r="C32" s="35"/>
      <c r="D32" s="35"/>
      <c r="E32" s="35"/>
      <c r="F32" s="35"/>
      <c r="G32" s="35"/>
      <c r="H32" s="35"/>
    </row>
    <row r="34" spans="1:8" x14ac:dyDescent="0.25">
      <c r="A34" s="3" t="s">
        <v>12</v>
      </c>
    </row>
    <row r="35" spans="1:8" x14ac:dyDescent="0.25">
      <c r="B35" s="19" t="s">
        <v>13</v>
      </c>
      <c r="C35" s="20" t="s">
        <v>14</v>
      </c>
      <c r="D35" s="20" t="s">
        <v>15</v>
      </c>
      <c r="E35" s="20" t="s">
        <v>16</v>
      </c>
      <c r="F35" s="20" t="s">
        <v>17</v>
      </c>
      <c r="G35" s="18" t="s">
        <v>18</v>
      </c>
      <c r="H35" s="4" t="s">
        <v>1</v>
      </c>
    </row>
    <row r="36" spans="1:8" x14ac:dyDescent="0.25">
      <c r="A36" s="5" t="s">
        <v>2</v>
      </c>
      <c r="B36" s="6">
        <f t="shared" ref="B36:H44" si="4">B4+B20</f>
        <v>51823.469999999994</v>
      </c>
      <c r="C36" s="7">
        <f t="shared" si="4"/>
        <v>199631.5</v>
      </c>
      <c r="D36" s="7">
        <f t="shared" si="4"/>
        <v>170602.26</v>
      </c>
      <c r="E36" s="7">
        <f t="shared" si="4"/>
        <v>220414.19</v>
      </c>
      <c r="F36" s="7">
        <f t="shared" si="4"/>
        <v>102757.45000000001</v>
      </c>
      <c r="G36" s="7">
        <f t="shared" si="4"/>
        <v>33569.4</v>
      </c>
      <c r="H36" s="8">
        <f t="shared" si="4"/>
        <v>778798.2699999999</v>
      </c>
    </row>
    <row r="37" spans="1:8" x14ac:dyDescent="0.25">
      <c r="A37" s="9" t="s">
        <v>3</v>
      </c>
      <c r="B37" s="10">
        <f t="shared" si="4"/>
        <v>258147.06</v>
      </c>
      <c r="C37" s="11">
        <f t="shared" si="4"/>
        <v>761293.25</v>
      </c>
      <c r="D37" s="11">
        <f t="shared" si="4"/>
        <v>771929.54</v>
      </c>
      <c r="E37" s="11">
        <f t="shared" si="4"/>
        <v>1060704.8899999999</v>
      </c>
      <c r="F37" s="11">
        <f t="shared" si="4"/>
        <v>513765.47</v>
      </c>
      <c r="G37" s="11">
        <f t="shared" si="4"/>
        <v>258239.15000000002</v>
      </c>
      <c r="H37" s="12">
        <f t="shared" si="4"/>
        <v>3624079.3599999999</v>
      </c>
    </row>
    <row r="38" spans="1:8" x14ac:dyDescent="0.25">
      <c r="A38" s="9" t="s">
        <v>4</v>
      </c>
      <c r="B38" s="10">
        <f t="shared" si="4"/>
        <v>917185.17</v>
      </c>
      <c r="C38" s="11">
        <f t="shared" si="4"/>
        <v>1880227.04</v>
      </c>
      <c r="D38" s="11">
        <f t="shared" si="4"/>
        <v>1804282.79</v>
      </c>
      <c r="E38" s="11">
        <f t="shared" si="4"/>
        <v>2512840.08</v>
      </c>
      <c r="F38" s="11">
        <f t="shared" si="4"/>
        <v>1012090.99</v>
      </c>
      <c r="G38" s="11">
        <f t="shared" si="4"/>
        <v>331218.11000000004</v>
      </c>
      <c r="H38" s="12">
        <f t="shared" si="4"/>
        <v>8457844.1799999997</v>
      </c>
    </row>
    <row r="39" spans="1:8" x14ac:dyDescent="0.25">
      <c r="A39" s="9" t="s">
        <v>5</v>
      </c>
      <c r="B39" s="10">
        <f t="shared" si="4"/>
        <v>1276724.51</v>
      </c>
      <c r="C39" s="11">
        <f t="shared" si="4"/>
        <v>2590077.9400000004</v>
      </c>
      <c r="D39" s="11">
        <f t="shared" si="4"/>
        <v>2573580.5199999996</v>
      </c>
      <c r="E39" s="11">
        <f t="shared" si="4"/>
        <v>3191364.79</v>
      </c>
      <c r="F39" s="11">
        <f t="shared" si="4"/>
        <v>1185044.24</v>
      </c>
      <c r="G39" s="11">
        <f t="shared" si="4"/>
        <v>430409.37</v>
      </c>
      <c r="H39" s="12">
        <f t="shared" si="4"/>
        <v>11247201.369999999</v>
      </c>
    </row>
    <row r="40" spans="1:8" x14ac:dyDescent="0.25">
      <c r="A40" s="9" t="s">
        <v>6</v>
      </c>
      <c r="B40" s="10">
        <f t="shared" si="4"/>
        <v>1334019.1300000001</v>
      </c>
      <c r="C40" s="11">
        <f t="shared" si="4"/>
        <v>3013043.06</v>
      </c>
      <c r="D40" s="11">
        <f t="shared" si="4"/>
        <v>2694650.5999999996</v>
      </c>
      <c r="E40" s="11">
        <f t="shared" si="4"/>
        <v>2655407.9900000002</v>
      </c>
      <c r="F40" s="11">
        <f t="shared" si="4"/>
        <v>1179809.77</v>
      </c>
      <c r="G40" s="11">
        <f t="shared" si="4"/>
        <v>586628.52</v>
      </c>
      <c r="H40" s="12">
        <f t="shared" si="4"/>
        <v>11463559.069999998</v>
      </c>
    </row>
    <row r="41" spans="1:8" x14ac:dyDescent="0.25">
      <c r="A41" s="9" t="s">
        <v>7</v>
      </c>
      <c r="B41" s="10">
        <f t="shared" si="4"/>
        <v>1092340.57</v>
      </c>
      <c r="C41" s="11">
        <f t="shared" si="4"/>
        <v>2241446.9699999997</v>
      </c>
      <c r="D41" s="11">
        <f t="shared" si="4"/>
        <v>2368659.39</v>
      </c>
      <c r="E41" s="11">
        <f t="shared" si="4"/>
        <v>3024403.27</v>
      </c>
      <c r="F41" s="11">
        <f t="shared" si="4"/>
        <v>1702392.22</v>
      </c>
      <c r="G41" s="11">
        <f t="shared" si="4"/>
        <v>1063166.1400000001</v>
      </c>
      <c r="H41" s="12">
        <f t="shared" si="4"/>
        <v>11492408.560000001</v>
      </c>
    </row>
    <row r="42" spans="1:8" x14ac:dyDescent="0.25">
      <c r="A42" s="9" t="s">
        <v>8</v>
      </c>
      <c r="B42" s="10">
        <f t="shared" si="4"/>
        <v>4302696.8499999996</v>
      </c>
      <c r="C42" s="11">
        <f t="shared" si="4"/>
        <v>7490202.8399999999</v>
      </c>
      <c r="D42" s="11">
        <f t="shared" si="4"/>
        <v>975589.14</v>
      </c>
      <c r="E42" s="11">
        <f t="shared" si="4"/>
        <v>256597.1</v>
      </c>
      <c r="F42" s="11">
        <f t="shared" si="4"/>
        <v>94061.97</v>
      </c>
      <c r="G42" s="11">
        <f t="shared" si="4"/>
        <v>63338.98</v>
      </c>
      <c r="H42" s="12">
        <f t="shared" si="4"/>
        <v>13182486.880000003</v>
      </c>
    </row>
    <row r="43" spans="1:8" x14ac:dyDescent="0.25">
      <c r="A43" s="9" t="s">
        <v>9</v>
      </c>
      <c r="B43" s="10">
        <f t="shared" si="4"/>
        <v>1217989.58</v>
      </c>
      <c r="C43" s="11">
        <f t="shared" si="4"/>
        <v>631872.18999999994</v>
      </c>
      <c r="D43" s="11">
        <f t="shared" si="4"/>
        <v>377323.30999999994</v>
      </c>
      <c r="E43" s="11">
        <f t="shared" si="4"/>
        <v>307436.79999999999</v>
      </c>
      <c r="F43" s="11">
        <f t="shared" si="4"/>
        <v>206269.86</v>
      </c>
      <c r="G43" s="11">
        <f t="shared" si="4"/>
        <v>195647.46999999997</v>
      </c>
      <c r="H43" s="12">
        <f t="shared" si="4"/>
        <v>2936539.21</v>
      </c>
    </row>
    <row r="44" spans="1:8" x14ac:dyDescent="0.25">
      <c r="A44" s="13" t="s">
        <v>10</v>
      </c>
      <c r="B44" s="14">
        <f t="shared" si="4"/>
        <v>10450926.34</v>
      </c>
      <c r="C44" s="15">
        <f t="shared" si="4"/>
        <v>18807794.789999999</v>
      </c>
      <c r="D44" s="15">
        <f t="shared" si="4"/>
        <v>11736617.550000001</v>
      </c>
      <c r="E44" s="15">
        <f t="shared" si="4"/>
        <v>13229169.110000001</v>
      </c>
      <c r="F44" s="15">
        <f t="shared" si="4"/>
        <v>5996191.9699999997</v>
      </c>
      <c r="G44" s="15">
        <f t="shared" si="4"/>
        <v>2962217.1399999997</v>
      </c>
      <c r="H44" s="17">
        <f t="shared" si="4"/>
        <v>63182916.899999991</v>
      </c>
    </row>
    <row r="45" spans="1:8" x14ac:dyDescent="0.25">
      <c r="A45" s="34" t="s">
        <v>49</v>
      </c>
    </row>
    <row r="46" spans="1:8" x14ac:dyDescent="0.25">
      <c r="A46" s="33" t="s">
        <v>86</v>
      </c>
    </row>
  </sheetData>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heetViews>
  <sheetFormatPr baseColWidth="10" defaultRowHeight="15" x14ac:dyDescent="0.25"/>
  <cols>
    <col min="1" max="1" width="26.42578125" style="2" customWidth="1"/>
    <col min="2" max="8" width="16.42578125" style="2" customWidth="1"/>
    <col min="9" max="16384" width="11.42578125" style="2"/>
  </cols>
  <sheetData>
    <row r="1" spans="1:8" x14ac:dyDescent="0.25">
      <c r="A1" s="1" t="s">
        <v>73</v>
      </c>
    </row>
    <row r="2" spans="1:8" x14ac:dyDescent="0.25">
      <c r="A2" s="3" t="s">
        <v>0</v>
      </c>
    </row>
    <row r="3" spans="1:8" ht="36" x14ac:dyDescent="0.25">
      <c r="B3" s="21" t="s">
        <v>19</v>
      </c>
      <c r="C3" s="22" t="s">
        <v>20</v>
      </c>
      <c r="D3" s="22" t="s">
        <v>21</v>
      </c>
      <c r="E3" s="22" t="s">
        <v>22</v>
      </c>
      <c r="F3" s="22" t="s">
        <v>23</v>
      </c>
      <c r="G3" s="23" t="s">
        <v>24</v>
      </c>
      <c r="H3" s="24" t="s">
        <v>10</v>
      </c>
    </row>
    <row r="4" spans="1:8" x14ac:dyDescent="0.25">
      <c r="A4" s="25" t="s">
        <v>25</v>
      </c>
      <c r="B4" s="26">
        <f>Men3_H!B4+Men3_F!B4</f>
        <v>4000.4399999999996</v>
      </c>
      <c r="C4" s="26">
        <f>Men3_H!C4+Men3_F!C4</f>
        <v>2946.6800000000003</v>
      </c>
      <c r="D4" s="26">
        <f>Men3_H!D4+Men3_F!D4</f>
        <v>0</v>
      </c>
      <c r="E4" s="26">
        <f>Men3_H!E4+Men3_F!E4</f>
        <v>11685.82</v>
      </c>
      <c r="F4" s="26">
        <f>Men3_H!F4+Men3_F!F4</f>
        <v>78.52000000000001</v>
      </c>
      <c r="G4" s="26">
        <f>Men3_H!G4+Men3_F!G4</f>
        <v>713.99</v>
      </c>
      <c r="H4" s="8">
        <f>Men3_H!H4+Men3_F!H4</f>
        <v>19425.449999999997</v>
      </c>
    </row>
    <row r="5" spans="1:8" x14ac:dyDescent="0.25">
      <c r="A5" s="27" t="s">
        <v>26</v>
      </c>
      <c r="B5" s="26">
        <f>Men3_H!B5+Men3_F!B5</f>
        <v>35925.58</v>
      </c>
      <c r="C5" s="26">
        <f>Men3_H!C5+Men3_F!C5</f>
        <v>17321.25</v>
      </c>
      <c r="D5" s="26">
        <f>Men3_H!D5+Men3_F!D5</f>
        <v>0</v>
      </c>
      <c r="E5" s="26">
        <f>Men3_H!E5+Men3_F!E5</f>
        <v>36409.89</v>
      </c>
      <c r="F5" s="26">
        <f>Men3_H!F5+Men3_F!F5</f>
        <v>713.81999999999994</v>
      </c>
      <c r="G5" s="26">
        <f>Men3_H!G5+Men3_F!G5</f>
        <v>2553.34</v>
      </c>
      <c r="H5" s="12">
        <f>Men3_H!H5+Men3_F!H5</f>
        <v>92923.88</v>
      </c>
    </row>
    <row r="6" spans="1:8" x14ac:dyDescent="0.25">
      <c r="A6" s="27" t="s">
        <v>27</v>
      </c>
      <c r="B6" s="26">
        <f>Men3_H!B6+Men3_F!B6</f>
        <v>467877.03</v>
      </c>
      <c r="C6" s="26">
        <f>Men3_H!C6+Men3_F!C6</f>
        <v>137613.76000000001</v>
      </c>
      <c r="D6" s="26">
        <f>Men3_H!D6+Men3_F!D6</f>
        <v>194.07</v>
      </c>
      <c r="E6" s="26">
        <f>Men3_H!E6+Men3_F!E6</f>
        <v>17122.810000000001</v>
      </c>
      <c r="F6" s="26">
        <f>Men3_H!F6+Men3_F!F6</f>
        <v>9907.7599999999984</v>
      </c>
      <c r="G6" s="26">
        <f>Men3_H!G6+Men3_F!G6</f>
        <v>26829.129999999997</v>
      </c>
      <c r="H6" s="12">
        <f>Men3_H!H6+Men3_F!H6</f>
        <v>659544.55999999994</v>
      </c>
    </row>
    <row r="7" spans="1:8" x14ac:dyDescent="0.25">
      <c r="A7" s="27" t="s">
        <v>28</v>
      </c>
      <c r="B7" s="26">
        <f>Men3_H!B7+Men3_F!B7</f>
        <v>642657.29</v>
      </c>
      <c r="C7" s="26">
        <f>Men3_H!C7+Men3_F!C7</f>
        <v>157423.89000000001</v>
      </c>
      <c r="D7" s="26">
        <f>Men3_H!D7+Men3_F!D7</f>
        <v>1565.4</v>
      </c>
      <c r="E7" s="26">
        <f>Men3_H!E7+Men3_F!E7</f>
        <v>14.51</v>
      </c>
      <c r="F7" s="26">
        <f>Men3_H!F7+Men3_F!F7</f>
        <v>9723.86</v>
      </c>
      <c r="G7" s="26">
        <f>Men3_H!G7+Men3_F!G7</f>
        <v>40017.240000000005</v>
      </c>
      <c r="H7" s="12">
        <f>Men3_H!H7+Men3_F!H7</f>
        <v>851402.19000000006</v>
      </c>
    </row>
    <row r="8" spans="1:8" x14ac:dyDescent="0.25">
      <c r="A8" s="27" t="s">
        <v>29</v>
      </c>
      <c r="B8" s="26">
        <f>Men3_H!B8+Men3_F!B8</f>
        <v>277591.09999999998</v>
      </c>
      <c r="C8" s="26">
        <f>Men3_H!C8+Men3_F!C8</f>
        <v>71218.63</v>
      </c>
      <c r="D8" s="26">
        <f>Men3_H!D8+Men3_F!D8</f>
        <v>47487.7</v>
      </c>
      <c r="E8" s="26">
        <f>Men3_H!E8+Men3_F!E8</f>
        <v>0.88</v>
      </c>
      <c r="F8" s="26">
        <f>Men3_H!F8+Men3_F!F8</f>
        <v>7041.51</v>
      </c>
      <c r="G8" s="26">
        <f>Men3_H!G8+Men3_F!G8</f>
        <v>31030.75</v>
      </c>
      <c r="H8" s="12">
        <f>Men3_H!H8+Men3_F!H8</f>
        <v>434370.56999999995</v>
      </c>
    </row>
    <row r="9" spans="1:8" x14ac:dyDescent="0.25">
      <c r="A9" s="27" t="s">
        <v>30</v>
      </c>
      <c r="B9" s="26">
        <f>Men3_H!B9+Men3_F!B9</f>
        <v>35767.29</v>
      </c>
      <c r="C9" s="26">
        <f>Men3_H!C9+Men3_F!C9</f>
        <v>3735.12</v>
      </c>
      <c r="D9" s="26">
        <f>Men3_H!D9+Men3_F!D9</f>
        <v>306267.95999999996</v>
      </c>
      <c r="E9" s="26">
        <f>Men3_H!E9+Men3_F!E9</f>
        <v>0</v>
      </c>
      <c r="F9" s="26">
        <f>Men3_H!F9+Men3_F!F9</f>
        <v>8738.51</v>
      </c>
      <c r="G9" s="26">
        <f>Men3_H!G9+Men3_F!G9</f>
        <v>7105.1</v>
      </c>
      <c r="H9" s="12">
        <f>Men3_H!H9+Men3_F!H9</f>
        <v>361613.98</v>
      </c>
    </row>
    <row r="10" spans="1:8" x14ac:dyDescent="0.25">
      <c r="A10" s="27" t="s">
        <v>31</v>
      </c>
      <c r="B10" s="26">
        <f>Men3_H!B10+Men3_F!B10</f>
        <v>2608.3900000000003</v>
      </c>
      <c r="C10" s="26">
        <f>Men3_H!C10+Men3_F!C10</f>
        <v>0</v>
      </c>
      <c r="D10" s="26">
        <f>Men3_H!D10+Men3_F!D10</f>
        <v>118846.94</v>
      </c>
      <c r="E10" s="26">
        <f>Men3_H!E10+Men3_F!E10</f>
        <v>0</v>
      </c>
      <c r="F10" s="26">
        <f>Men3_H!F10+Men3_F!F10</f>
        <v>6445.6399999999994</v>
      </c>
      <c r="G10" s="26">
        <f>Men3_H!G10+Men3_F!G10</f>
        <v>2533.66</v>
      </c>
      <c r="H10" s="12">
        <f>Men3_H!H10+Men3_F!H10</f>
        <v>130434.63</v>
      </c>
    </row>
    <row r="11" spans="1:8" x14ac:dyDescent="0.25">
      <c r="A11" s="28" t="s">
        <v>10</v>
      </c>
      <c r="B11" s="14">
        <f>Men3_H!B11+Men3_F!B11</f>
        <v>1466427.12</v>
      </c>
      <c r="C11" s="15">
        <f>Men3_H!C11+Men3_F!C11</f>
        <v>390259.32999999996</v>
      </c>
      <c r="D11" s="15">
        <f>Men3_H!D11+Men3_F!D11</f>
        <v>474362.07</v>
      </c>
      <c r="E11" s="15">
        <f>Men3_H!E11+Men3_F!E11</f>
        <v>65233.91</v>
      </c>
      <c r="F11" s="15">
        <f>Men3_H!F11+Men3_F!F11</f>
        <v>42649.62</v>
      </c>
      <c r="G11" s="15">
        <f>Men3_H!G11+Men3_F!G11</f>
        <v>110783.21</v>
      </c>
      <c r="H11" s="17">
        <f>Men3_H!H11+Men3_F!H11</f>
        <v>2549715.2600000002</v>
      </c>
    </row>
    <row r="12" spans="1:8" x14ac:dyDescent="0.25">
      <c r="A12" s="34" t="s">
        <v>61</v>
      </c>
      <c r="B12" s="35"/>
      <c r="C12" s="35"/>
      <c r="D12" s="35"/>
      <c r="E12" s="35"/>
      <c r="F12" s="35"/>
      <c r="G12" s="35"/>
      <c r="H12" s="35"/>
    </row>
    <row r="13" spans="1:8" x14ac:dyDescent="0.25">
      <c r="A13" s="34" t="s">
        <v>49</v>
      </c>
      <c r="B13" s="35"/>
      <c r="C13" s="35"/>
      <c r="D13" s="35"/>
      <c r="E13" s="35"/>
      <c r="F13" s="35"/>
      <c r="G13" s="35"/>
      <c r="H13" s="35"/>
    </row>
    <row r="14" spans="1:8" x14ac:dyDescent="0.25">
      <c r="A14" s="33" t="s">
        <v>86</v>
      </c>
      <c r="B14" s="35"/>
      <c r="C14" s="35"/>
      <c r="D14" s="35"/>
      <c r="E14" s="35"/>
      <c r="F14" s="35"/>
      <c r="G14" s="35"/>
      <c r="H14" s="35"/>
    </row>
    <row r="16" spans="1:8" x14ac:dyDescent="0.25">
      <c r="A16" s="3" t="s">
        <v>11</v>
      </c>
    </row>
    <row r="17" spans="1:8" ht="36" x14ac:dyDescent="0.25">
      <c r="B17" s="21" t="s">
        <v>19</v>
      </c>
      <c r="C17" s="22" t="s">
        <v>20</v>
      </c>
      <c r="D17" s="22" t="s">
        <v>21</v>
      </c>
      <c r="E17" s="22" t="s">
        <v>22</v>
      </c>
      <c r="F17" s="22" t="s">
        <v>23</v>
      </c>
      <c r="G17" s="23" t="s">
        <v>24</v>
      </c>
      <c r="H17" s="24" t="s">
        <v>10</v>
      </c>
    </row>
    <row r="18" spans="1:8" x14ac:dyDescent="0.25">
      <c r="A18" s="25" t="s">
        <v>25</v>
      </c>
      <c r="B18" s="26">
        <f>Men3_H!B18+Men3_F!B18</f>
        <v>38047.83</v>
      </c>
      <c r="C18" s="26">
        <f>Men3_H!C18+Men3_F!C18</f>
        <v>22717.83</v>
      </c>
      <c r="D18" s="26">
        <f>Men3_H!D18+Men3_F!D18</f>
        <v>0</v>
      </c>
      <c r="E18" s="26">
        <f>Men3_H!E18+Men3_F!E18</f>
        <v>170291.73</v>
      </c>
      <c r="F18" s="26">
        <f>Men3_H!F18+Men3_F!F18</f>
        <v>723.71999999999991</v>
      </c>
      <c r="G18" s="26">
        <f>Men3_H!G18+Men3_F!G18</f>
        <v>2525.1800000000003</v>
      </c>
      <c r="H18" s="8">
        <f>Men3_H!H18+Men3_F!H18</f>
        <v>234306.29</v>
      </c>
    </row>
    <row r="19" spans="1:8" x14ac:dyDescent="0.25">
      <c r="A19" s="27" t="s">
        <v>26</v>
      </c>
      <c r="B19" s="26">
        <f>Men3_H!B19+Men3_F!B19</f>
        <v>415675.85</v>
      </c>
      <c r="C19" s="26">
        <f>Men3_H!C19+Men3_F!C19</f>
        <v>99991.78</v>
      </c>
      <c r="D19" s="26">
        <f>Men3_H!D19+Men3_F!D19</f>
        <v>0</v>
      </c>
      <c r="E19" s="26">
        <f>Men3_H!E19+Men3_F!E19</f>
        <v>278419.38</v>
      </c>
      <c r="F19" s="26">
        <f>Men3_H!F19+Men3_F!F19</f>
        <v>5477.23</v>
      </c>
      <c r="G19" s="26">
        <f>Men3_H!G19+Men3_F!G19</f>
        <v>14573.85</v>
      </c>
      <c r="H19" s="12">
        <f>Men3_H!H19+Men3_F!H19</f>
        <v>814138.08999999985</v>
      </c>
    </row>
    <row r="20" spans="1:8" x14ac:dyDescent="0.25">
      <c r="A20" s="27" t="s">
        <v>27</v>
      </c>
      <c r="B20" s="26">
        <f>Men3_H!B20+Men3_F!B20</f>
        <v>2765004.35</v>
      </c>
      <c r="C20" s="26">
        <f>Men3_H!C20+Men3_F!C20</f>
        <v>429777.93999999994</v>
      </c>
      <c r="D20" s="26">
        <f>Men3_H!D20+Men3_F!D20</f>
        <v>860.42000000000007</v>
      </c>
      <c r="E20" s="26">
        <f>Men3_H!E20+Men3_F!E20</f>
        <v>31210.37</v>
      </c>
      <c r="F20" s="26">
        <f>Men3_H!F20+Men3_F!F20</f>
        <v>29849.75</v>
      </c>
      <c r="G20" s="26">
        <f>Men3_H!G20+Men3_F!G20</f>
        <v>77428.179999999993</v>
      </c>
      <c r="H20" s="12">
        <f>Men3_H!H20+Men3_F!H20</f>
        <v>3334131.0100000002</v>
      </c>
    </row>
    <row r="21" spans="1:8" x14ac:dyDescent="0.25">
      <c r="A21" s="27" t="s">
        <v>28</v>
      </c>
      <c r="B21" s="26">
        <f>Men3_H!B21+Men3_F!B21</f>
        <v>3289195.58</v>
      </c>
      <c r="C21" s="26">
        <f>Men3_H!C21+Men3_F!C21</f>
        <v>379985.97</v>
      </c>
      <c r="D21" s="26">
        <f>Men3_H!D21+Men3_F!D21</f>
        <v>9270.5499999999993</v>
      </c>
      <c r="E21" s="26">
        <f>Men3_H!E21+Men3_F!E21</f>
        <v>16.240000000000002</v>
      </c>
      <c r="F21" s="26">
        <f>Men3_H!F21+Men3_F!F21</f>
        <v>21746.94</v>
      </c>
      <c r="G21" s="26">
        <f>Men3_H!G21+Men3_F!G21</f>
        <v>151324.69</v>
      </c>
      <c r="H21" s="12">
        <f>Men3_H!H21+Men3_F!H21</f>
        <v>3851539.9699999993</v>
      </c>
    </row>
    <row r="22" spans="1:8" x14ac:dyDescent="0.25">
      <c r="A22" s="27" t="s">
        <v>29</v>
      </c>
      <c r="B22" s="26">
        <f>Men3_H!B22+Men3_F!B22</f>
        <v>1612628.7</v>
      </c>
      <c r="C22" s="26">
        <f>Men3_H!C22+Men3_F!C22</f>
        <v>189949.90999999997</v>
      </c>
      <c r="D22" s="26">
        <f>Men3_H!D22+Men3_F!D22</f>
        <v>518885.4</v>
      </c>
      <c r="E22" s="26">
        <f>Men3_H!E22+Men3_F!E22</f>
        <v>0</v>
      </c>
      <c r="F22" s="26">
        <f>Men3_H!F22+Men3_F!F22</f>
        <v>20359.47</v>
      </c>
      <c r="G22" s="26">
        <f>Men3_H!G22+Men3_F!G22</f>
        <v>129621.31</v>
      </c>
      <c r="H22" s="12">
        <f>Men3_H!H22+Men3_F!H22</f>
        <v>2471444.79</v>
      </c>
    </row>
    <row r="23" spans="1:8" x14ac:dyDescent="0.25">
      <c r="A23" s="27" t="s">
        <v>30</v>
      </c>
      <c r="B23" s="26">
        <f>Men3_H!B23+Men3_F!B23</f>
        <v>157483.88</v>
      </c>
      <c r="C23" s="26">
        <f>Men3_H!C23+Men3_F!C23</f>
        <v>8668.4700000000012</v>
      </c>
      <c r="D23" s="26">
        <f>Men3_H!D23+Men3_F!D23</f>
        <v>2409471.19</v>
      </c>
      <c r="E23" s="26">
        <f>Men3_H!E23+Men3_F!E23</f>
        <v>0</v>
      </c>
      <c r="F23" s="26">
        <f>Men3_H!F23+Men3_F!F23</f>
        <v>23002.639999999999</v>
      </c>
      <c r="G23" s="26">
        <f>Men3_H!G23+Men3_F!G23</f>
        <v>16688.18</v>
      </c>
      <c r="H23" s="12">
        <f>Men3_H!H23+Men3_F!H23</f>
        <v>2615314.3600000003</v>
      </c>
    </row>
    <row r="24" spans="1:8" x14ac:dyDescent="0.25">
      <c r="A24" s="27" t="s">
        <v>31</v>
      </c>
      <c r="B24" s="26">
        <f>Men3_H!B24+Men3_F!B24</f>
        <v>19552.310000000001</v>
      </c>
      <c r="C24" s="26">
        <f>Men3_H!C24+Men3_F!C24</f>
        <v>0</v>
      </c>
      <c r="D24" s="26">
        <f>Men3_H!D24+Men3_F!D24</f>
        <v>1370318.97</v>
      </c>
      <c r="E24" s="26">
        <f>Men3_H!E24+Men3_F!E24</f>
        <v>0</v>
      </c>
      <c r="F24" s="26">
        <f>Men3_H!F24+Men3_F!F24</f>
        <v>36250.339999999997</v>
      </c>
      <c r="G24" s="26">
        <f>Men3_H!G24+Men3_F!G24</f>
        <v>11795.98</v>
      </c>
      <c r="H24" s="12">
        <f>Men3_H!H24+Men3_F!H24</f>
        <v>1437917.6</v>
      </c>
    </row>
    <row r="25" spans="1:8" x14ac:dyDescent="0.25">
      <c r="A25" s="28" t="s">
        <v>10</v>
      </c>
      <c r="B25" s="14">
        <f>Men3_H!B25+Men3_F!B25</f>
        <v>8297588.5</v>
      </c>
      <c r="C25" s="15">
        <f>Men3_H!C25+Men3_F!C25</f>
        <v>1131091.8999999999</v>
      </c>
      <c r="D25" s="15">
        <f>Men3_H!D25+Men3_F!D25</f>
        <v>4308806.53</v>
      </c>
      <c r="E25" s="15">
        <f>Men3_H!E25+Men3_F!E25</f>
        <v>479937.72</v>
      </c>
      <c r="F25" s="15">
        <f>Men3_H!F25+Men3_F!F25</f>
        <v>137410.09000000003</v>
      </c>
      <c r="G25" s="15">
        <f>Men3_H!G25+Men3_F!G25</f>
        <v>403957.37</v>
      </c>
      <c r="H25" s="17">
        <f>Men3_H!H25+Men3_F!H25</f>
        <v>14758792.109999999</v>
      </c>
    </row>
    <row r="26" spans="1:8" x14ac:dyDescent="0.25">
      <c r="A26" s="34" t="s">
        <v>62</v>
      </c>
      <c r="B26" s="35"/>
      <c r="C26" s="35"/>
      <c r="D26" s="35"/>
      <c r="E26" s="35"/>
      <c r="F26" s="35"/>
      <c r="G26" s="35"/>
      <c r="H26" s="35"/>
    </row>
    <row r="27" spans="1:8" x14ac:dyDescent="0.25">
      <c r="A27" s="34" t="s">
        <v>49</v>
      </c>
      <c r="B27" s="35"/>
      <c r="C27" s="35"/>
      <c r="D27" s="35"/>
      <c r="E27" s="35"/>
      <c r="F27" s="35"/>
      <c r="G27" s="35"/>
      <c r="H27" s="35"/>
    </row>
    <row r="28" spans="1:8" x14ac:dyDescent="0.25">
      <c r="A28" s="33" t="s">
        <v>86</v>
      </c>
      <c r="B28" s="35"/>
      <c r="C28" s="35"/>
      <c r="D28" s="35"/>
      <c r="E28" s="35"/>
      <c r="F28" s="35"/>
      <c r="G28" s="35"/>
      <c r="H28" s="35"/>
    </row>
    <row r="30" spans="1:8" x14ac:dyDescent="0.25">
      <c r="A30" s="3" t="s">
        <v>12</v>
      </c>
    </row>
    <row r="31" spans="1:8" ht="36" x14ac:dyDescent="0.25">
      <c r="B31" s="21" t="s">
        <v>19</v>
      </c>
      <c r="C31" s="22" t="s">
        <v>20</v>
      </c>
      <c r="D31" s="22" t="s">
        <v>21</v>
      </c>
      <c r="E31" s="22" t="s">
        <v>22</v>
      </c>
      <c r="F31" s="22" t="s">
        <v>23</v>
      </c>
      <c r="G31" s="23" t="s">
        <v>24</v>
      </c>
      <c r="H31" s="24" t="s">
        <v>10</v>
      </c>
    </row>
    <row r="32" spans="1:8" x14ac:dyDescent="0.25">
      <c r="A32" s="25" t="s">
        <v>25</v>
      </c>
      <c r="B32" s="26">
        <f t="shared" ref="B32:B39" si="0">B4+B18</f>
        <v>42048.270000000004</v>
      </c>
      <c r="C32" s="26">
        <f t="shared" ref="C32:H32" si="1">C4+C18</f>
        <v>25664.510000000002</v>
      </c>
      <c r="D32" s="26">
        <f t="shared" si="1"/>
        <v>0</v>
      </c>
      <c r="E32" s="26">
        <f t="shared" si="1"/>
        <v>181977.55000000002</v>
      </c>
      <c r="F32" s="26">
        <f t="shared" si="1"/>
        <v>802.2399999999999</v>
      </c>
      <c r="G32" s="26">
        <f t="shared" si="1"/>
        <v>3239.17</v>
      </c>
      <c r="H32" s="8">
        <f t="shared" si="1"/>
        <v>253731.74</v>
      </c>
    </row>
    <row r="33" spans="1:8" x14ac:dyDescent="0.25">
      <c r="A33" s="27" t="s">
        <v>26</v>
      </c>
      <c r="B33" s="26">
        <f t="shared" si="0"/>
        <v>451601.43</v>
      </c>
      <c r="C33" s="26">
        <f t="shared" ref="C33:H39" si="2">C5+C19</f>
        <v>117313.03</v>
      </c>
      <c r="D33" s="26">
        <f t="shared" si="2"/>
        <v>0</v>
      </c>
      <c r="E33" s="26">
        <f t="shared" si="2"/>
        <v>314829.27</v>
      </c>
      <c r="F33" s="26">
        <f t="shared" si="2"/>
        <v>6191.0499999999993</v>
      </c>
      <c r="G33" s="26">
        <f t="shared" si="2"/>
        <v>17127.190000000002</v>
      </c>
      <c r="H33" s="12">
        <f t="shared" si="2"/>
        <v>907061.96999999986</v>
      </c>
    </row>
    <row r="34" spans="1:8" x14ac:dyDescent="0.25">
      <c r="A34" s="27" t="s">
        <v>27</v>
      </c>
      <c r="B34" s="26">
        <f t="shared" si="0"/>
        <v>3232881.38</v>
      </c>
      <c r="C34" s="26">
        <f t="shared" si="2"/>
        <v>567391.69999999995</v>
      </c>
      <c r="D34" s="26">
        <f t="shared" si="2"/>
        <v>1054.49</v>
      </c>
      <c r="E34" s="26">
        <f t="shared" si="2"/>
        <v>48333.18</v>
      </c>
      <c r="F34" s="26">
        <f t="shared" si="2"/>
        <v>39757.509999999995</v>
      </c>
      <c r="G34" s="26">
        <f t="shared" si="2"/>
        <v>104257.31</v>
      </c>
      <c r="H34" s="12">
        <f t="shared" si="2"/>
        <v>3993675.5700000003</v>
      </c>
    </row>
    <row r="35" spans="1:8" x14ac:dyDescent="0.25">
      <c r="A35" s="27" t="s">
        <v>28</v>
      </c>
      <c r="B35" s="26">
        <f t="shared" si="0"/>
        <v>3931852.87</v>
      </c>
      <c r="C35" s="26">
        <f t="shared" si="2"/>
        <v>537409.86</v>
      </c>
      <c r="D35" s="26">
        <f t="shared" si="2"/>
        <v>10835.949999999999</v>
      </c>
      <c r="E35" s="26">
        <f t="shared" si="2"/>
        <v>30.75</v>
      </c>
      <c r="F35" s="26">
        <f t="shared" si="2"/>
        <v>31470.799999999999</v>
      </c>
      <c r="G35" s="26">
        <f t="shared" si="2"/>
        <v>191341.93</v>
      </c>
      <c r="H35" s="12">
        <f t="shared" si="2"/>
        <v>4702942.1599999992</v>
      </c>
    </row>
    <row r="36" spans="1:8" x14ac:dyDescent="0.25">
      <c r="A36" s="27" t="s">
        <v>29</v>
      </c>
      <c r="B36" s="26">
        <f t="shared" si="0"/>
        <v>1890219.7999999998</v>
      </c>
      <c r="C36" s="26">
        <f t="shared" si="2"/>
        <v>261168.53999999998</v>
      </c>
      <c r="D36" s="26">
        <f t="shared" si="2"/>
        <v>566373.1</v>
      </c>
      <c r="E36" s="26">
        <f t="shared" si="2"/>
        <v>0.88</v>
      </c>
      <c r="F36" s="26">
        <f t="shared" si="2"/>
        <v>27400.980000000003</v>
      </c>
      <c r="G36" s="26">
        <f t="shared" si="2"/>
        <v>160652.06</v>
      </c>
      <c r="H36" s="12">
        <f t="shared" si="2"/>
        <v>2905815.36</v>
      </c>
    </row>
    <row r="37" spans="1:8" x14ac:dyDescent="0.25">
      <c r="A37" s="27" t="s">
        <v>30</v>
      </c>
      <c r="B37" s="26">
        <f t="shared" si="0"/>
        <v>193251.17</v>
      </c>
      <c r="C37" s="26">
        <f t="shared" si="2"/>
        <v>12403.59</v>
      </c>
      <c r="D37" s="26">
        <f t="shared" si="2"/>
        <v>2715739.15</v>
      </c>
      <c r="E37" s="26">
        <f t="shared" si="2"/>
        <v>0</v>
      </c>
      <c r="F37" s="26">
        <f t="shared" si="2"/>
        <v>31741.15</v>
      </c>
      <c r="G37" s="26">
        <f t="shared" si="2"/>
        <v>23793.279999999999</v>
      </c>
      <c r="H37" s="12">
        <f t="shared" si="2"/>
        <v>2976928.3400000003</v>
      </c>
    </row>
    <row r="38" spans="1:8" x14ac:dyDescent="0.25">
      <c r="A38" s="27" t="s">
        <v>31</v>
      </c>
      <c r="B38" s="26">
        <f t="shared" si="0"/>
        <v>22160.7</v>
      </c>
      <c r="C38" s="26">
        <f t="shared" si="2"/>
        <v>0</v>
      </c>
      <c r="D38" s="26">
        <f t="shared" si="2"/>
        <v>1489165.91</v>
      </c>
      <c r="E38" s="26">
        <f t="shared" si="2"/>
        <v>0</v>
      </c>
      <c r="F38" s="26">
        <f t="shared" si="2"/>
        <v>42695.979999999996</v>
      </c>
      <c r="G38" s="26">
        <f t="shared" si="2"/>
        <v>14329.64</v>
      </c>
      <c r="H38" s="12">
        <f t="shared" si="2"/>
        <v>1568352.23</v>
      </c>
    </row>
    <row r="39" spans="1:8" x14ac:dyDescent="0.25">
      <c r="A39" s="28" t="s">
        <v>10</v>
      </c>
      <c r="B39" s="15">
        <f t="shared" si="0"/>
        <v>9764015.620000001</v>
      </c>
      <c r="C39" s="15">
        <f t="shared" si="2"/>
        <v>1521351.23</v>
      </c>
      <c r="D39" s="15">
        <f t="shared" si="2"/>
        <v>4783168.6000000006</v>
      </c>
      <c r="E39" s="15">
        <f t="shared" si="2"/>
        <v>545171.63</v>
      </c>
      <c r="F39" s="15">
        <f t="shared" si="2"/>
        <v>180059.71000000002</v>
      </c>
      <c r="G39" s="15">
        <f t="shared" si="2"/>
        <v>514740.58</v>
      </c>
      <c r="H39" s="17">
        <f t="shared" si="2"/>
        <v>17308507.370000001</v>
      </c>
    </row>
    <row r="40" spans="1:8" x14ac:dyDescent="0.25">
      <c r="A40" s="34" t="s">
        <v>49</v>
      </c>
    </row>
    <row r="41" spans="1:8" x14ac:dyDescent="0.25">
      <c r="A41" s="33" t="s">
        <v>86</v>
      </c>
    </row>
  </sheetData>
  <pageMargins left="0.7" right="0.7"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zoomScaleNormal="100" workbookViewId="0"/>
  </sheetViews>
  <sheetFormatPr baseColWidth="10" defaultRowHeight="15" x14ac:dyDescent="0.25"/>
  <cols>
    <col min="1" max="1" width="26.42578125" style="2" customWidth="1"/>
    <col min="2" max="8" width="16.42578125" style="2" customWidth="1"/>
    <col min="9" max="9" width="11.42578125" style="2"/>
    <col min="10" max="10" width="11.42578125" style="52"/>
    <col min="11" max="11" width="14.5703125" style="2" bestFit="1" customWidth="1"/>
    <col min="12" max="12" width="13.140625" style="2" bestFit="1" customWidth="1"/>
    <col min="13" max="13" width="14.5703125" style="2" bestFit="1" customWidth="1"/>
    <col min="14" max="14" width="13.140625" style="2" bestFit="1" customWidth="1"/>
    <col min="15" max="16" width="12.140625" style="2" bestFit="1" customWidth="1"/>
    <col min="17" max="16384" width="11.42578125" style="2"/>
  </cols>
  <sheetData>
    <row r="1" spans="1:16" x14ac:dyDescent="0.25">
      <c r="A1" s="1" t="s">
        <v>74</v>
      </c>
      <c r="J1" s="51"/>
      <c r="K1" s="50"/>
      <c r="L1" s="50"/>
      <c r="M1" s="50"/>
      <c r="N1" s="50"/>
      <c r="O1" s="50"/>
      <c r="P1" s="50"/>
    </row>
    <row r="2" spans="1:16" x14ac:dyDescent="0.25">
      <c r="A2" s="3" t="s">
        <v>0</v>
      </c>
      <c r="J2" s="51"/>
      <c r="K2" s="50"/>
      <c r="L2" s="50"/>
      <c r="M2" s="50"/>
      <c r="N2" s="50"/>
      <c r="O2" s="50"/>
      <c r="P2" s="50"/>
    </row>
    <row r="3" spans="1:16" ht="36" x14ac:dyDescent="0.25">
      <c r="B3" s="21" t="s">
        <v>19</v>
      </c>
      <c r="C3" s="22" t="s">
        <v>20</v>
      </c>
      <c r="D3" s="22" t="s">
        <v>21</v>
      </c>
      <c r="E3" s="22" t="s">
        <v>22</v>
      </c>
      <c r="F3" s="22" t="s">
        <v>23</v>
      </c>
      <c r="G3" s="23" t="s">
        <v>24</v>
      </c>
      <c r="H3" s="24" t="s">
        <v>10</v>
      </c>
      <c r="J3" s="51"/>
      <c r="K3" s="50"/>
      <c r="L3" s="50"/>
      <c r="M3" s="50"/>
      <c r="N3" s="50"/>
      <c r="O3" s="50"/>
      <c r="P3" s="50"/>
    </row>
    <row r="4" spans="1:16" x14ac:dyDescent="0.25">
      <c r="A4" s="25" t="s">
        <v>25</v>
      </c>
      <c r="B4" s="26">
        <v>2842.47</v>
      </c>
      <c r="C4" s="26">
        <v>1550.39</v>
      </c>
      <c r="D4" s="26"/>
      <c r="E4" s="26">
        <v>5940.33</v>
      </c>
      <c r="F4" s="26">
        <v>8.2899999999999991</v>
      </c>
      <c r="G4" s="26">
        <v>531.46</v>
      </c>
      <c r="H4" s="8">
        <f>SUM(B4:G4)</f>
        <v>10872.939999999999</v>
      </c>
      <c r="I4" s="49"/>
      <c r="J4" s="51"/>
      <c r="K4" s="50"/>
      <c r="L4" s="50"/>
      <c r="M4" s="50"/>
      <c r="N4" s="50"/>
      <c r="O4" s="50"/>
      <c r="P4" s="50"/>
    </row>
    <row r="5" spans="1:16" x14ac:dyDescent="0.25">
      <c r="A5" s="27" t="s">
        <v>26</v>
      </c>
      <c r="B5" s="26">
        <v>20488.59</v>
      </c>
      <c r="C5" s="26">
        <v>8897.7800000000007</v>
      </c>
      <c r="D5" s="26"/>
      <c r="E5" s="26">
        <v>16999.32</v>
      </c>
      <c r="F5" s="26">
        <v>53.44</v>
      </c>
      <c r="G5" s="26">
        <v>1450.72</v>
      </c>
      <c r="H5" s="12">
        <f t="shared" ref="H5:H10" si="0">SUM(B5:G5)</f>
        <v>47889.850000000006</v>
      </c>
      <c r="I5" s="49"/>
      <c r="J5" s="51"/>
      <c r="K5" s="50"/>
      <c r="L5" s="50"/>
      <c r="M5" s="50"/>
      <c r="N5" s="50"/>
      <c r="O5" s="50"/>
      <c r="P5" s="50"/>
    </row>
    <row r="6" spans="1:16" x14ac:dyDescent="0.25">
      <c r="A6" s="27" t="s">
        <v>27</v>
      </c>
      <c r="B6" s="26">
        <v>321002.32</v>
      </c>
      <c r="C6" s="26">
        <v>79299.039999999994</v>
      </c>
      <c r="D6" s="26">
        <v>81.349999999999994</v>
      </c>
      <c r="E6" s="26">
        <v>8695.7000000000007</v>
      </c>
      <c r="F6" s="26">
        <v>708.13</v>
      </c>
      <c r="G6" s="26">
        <v>15618.22</v>
      </c>
      <c r="H6" s="12">
        <f t="shared" si="0"/>
        <v>425404.75999999995</v>
      </c>
      <c r="I6" s="49"/>
      <c r="J6" s="51"/>
      <c r="K6" s="50"/>
      <c r="L6" s="50"/>
      <c r="M6" s="50"/>
      <c r="N6" s="50"/>
      <c r="O6" s="50"/>
      <c r="P6" s="50"/>
    </row>
    <row r="7" spans="1:16" x14ac:dyDescent="0.25">
      <c r="A7" s="27" t="s">
        <v>28</v>
      </c>
      <c r="B7" s="26">
        <v>426432.34</v>
      </c>
      <c r="C7" s="26">
        <v>94216.13</v>
      </c>
      <c r="D7" s="26">
        <v>874.15</v>
      </c>
      <c r="E7" s="26">
        <v>8.51</v>
      </c>
      <c r="F7" s="26">
        <v>846.09</v>
      </c>
      <c r="G7" s="26">
        <v>24914.7</v>
      </c>
      <c r="H7" s="12">
        <f t="shared" si="0"/>
        <v>547291.92000000004</v>
      </c>
      <c r="I7" s="49"/>
      <c r="J7" s="51"/>
      <c r="K7" s="50"/>
      <c r="L7" s="50"/>
      <c r="M7" s="50"/>
      <c r="N7" s="50"/>
      <c r="O7" s="50"/>
      <c r="P7" s="50"/>
    </row>
    <row r="8" spans="1:16" x14ac:dyDescent="0.25">
      <c r="A8" s="27" t="s">
        <v>29</v>
      </c>
      <c r="B8" s="26">
        <v>161570.73000000001</v>
      </c>
      <c r="C8" s="26">
        <v>41886.71</v>
      </c>
      <c r="D8" s="26">
        <v>29152.93</v>
      </c>
      <c r="E8" s="26">
        <v>0.88</v>
      </c>
      <c r="F8" s="26">
        <v>709.04</v>
      </c>
      <c r="G8" s="26">
        <v>18107.22</v>
      </c>
      <c r="H8" s="12">
        <f t="shared" si="0"/>
        <v>251427.51</v>
      </c>
      <c r="I8" s="49"/>
      <c r="J8" s="51"/>
      <c r="K8" s="50"/>
      <c r="L8" s="50"/>
      <c r="M8" s="50"/>
      <c r="N8" s="50"/>
      <c r="O8" s="50"/>
      <c r="P8" s="50"/>
    </row>
    <row r="9" spans="1:16" x14ac:dyDescent="0.25">
      <c r="A9" s="27" t="s">
        <v>30</v>
      </c>
      <c r="B9" s="26">
        <v>22182.55</v>
      </c>
      <c r="C9" s="26">
        <v>2302.3200000000002</v>
      </c>
      <c r="D9" s="26">
        <v>198961.24</v>
      </c>
      <c r="E9" s="26"/>
      <c r="F9" s="26">
        <v>671.31</v>
      </c>
      <c r="G9" s="26">
        <v>3490.12</v>
      </c>
      <c r="H9" s="12">
        <f t="shared" si="0"/>
        <v>227607.53999999998</v>
      </c>
      <c r="I9" s="49"/>
      <c r="J9" s="51"/>
      <c r="K9" s="50"/>
      <c r="L9" s="50"/>
      <c r="M9" s="50"/>
      <c r="N9" s="50"/>
      <c r="O9" s="50"/>
      <c r="P9" s="50"/>
    </row>
    <row r="10" spans="1:16" x14ac:dyDescent="0.25">
      <c r="A10" s="27" t="s">
        <v>31</v>
      </c>
      <c r="B10" s="26">
        <v>1531.43</v>
      </c>
      <c r="C10" s="26"/>
      <c r="D10" s="26">
        <v>62727.58</v>
      </c>
      <c r="E10" s="26"/>
      <c r="F10" s="26">
        <v>236.53</v>
      </c>
      <c r="G10" s="26">
        <v>737.43</v>
      </c>
      <c r="H10" s="12">
        <f t="shared" si="0"/>
        <v>65232.97</v>
      </c>
      <c r="I10" s="49"/>
      <c r="J10" s="51"/>
      <c r="K10" s="50"/>
      <c r="L10" s="50"/>
      <c r="M10" s="50"/>
      <c r="N10" s="50"/>
      <c r="O10" s="50"/>
      <c r="P10" s="50"/>
    </row>
    <row r="11" spans="1:16" x14ac:dyDescent="0.25">
      <c r="A11" s="28" t="s">
        <v>10</v>
      </c>
      <c r="B11" s="15">
        <f>SUM(B4:B10)</f>
        <v>956050.43</v>
      </c>
      <c r="C11" s="15">
        <f t="shared" ref="C11:H11" si="1">SUM(C4:C10)</f>
        <v>228152.37</v>
      </c>
      <c r="D11" s="15">
        <f t="shared" si="1"/>
        <v>291797.25</v>
      </c>
      <c r="E11" s="15">
        <f t="shared" si="1"/>
        <v>31644.74</v>
      </c>
      <c r="F11" s="15">
        <f t="shared" si="1"/>
        <v>3232.83</v>
      </c>
      <c r="G11" s="15">
        <f t="shared" si="1"/>
        <v>64849.87</v>
      </c>
      <c r="H11" s="17">
        <f t="shared" si="1"/>
        <v>1575727.49</v>
      </c>
      <c r="J11" s="51"/>
      <c r="K11" s="50"/>
      <c r="L11" s="50"/>
      <c r="M11" s="50"/>
      <c r="N11" s="50"/>
      <c r="O11" s="50"/>
      <c r="P11" s="50"/>
    </row>
    <row r="12" spans="1:16" x14ac:dyDescent="0.25">
      <c r="A12" s="34" t="s">
        <v>61</v>
      </c>
      <c r="B12" s="35"/>
      <c r="C12" s="35"/>
      <c r="D12" s="35"/>
      <c r="E12" s="35"/>
      <c r="F12" s="35"/>
      <c r="G12" s="35"/>
      <c r="H12" s="35"/>
      <c r="J12" s="51"/>
      <c r="K12" s="50"/>
      <c r="L12" s="50"/>
      <c r="M12" s="50"/>
      <c r="N12" s="50"/>
      <c r="O12" s="50"/>
      <c r="P12" s="50"/>
    </row>
    <row r="13" spans="1:16" x14ac:dyDescent="0.25">
      <c r="A13" s="34" t="s">
        <v>49</v>
      </c>
      <c r="B13" s="35"/>
      <c r="C13" s="35"/>
      <c r="D13" s="35"/>
      <c r="E13" s="35"/>
      <c r="F13" s="35"/>
      <c r="G13" s="35"/>
      <c r="H13" s="35"/>
      <c r="J13" s="51"/>
      <c r="K13" s="50"/>
      <c r="L13" s="50"/>
      <c r="M13" s="50"/>
      <c r="N13" s="50"/>
      <c r="O13" s="50"/>
      <c r="P13" s="50"/>
    </row>
    <row r="14" spans="1:16" x14ac:dyDescent="0.25">
      <c r="A14" s="33" t="s">
        <v>86</v>
      </c>
      <c r="B14" s="35"/>
      <c r="C14" s="35"/>
      <c r="D14" s="35"/>
      <c r="E14" s="35"/>
      <c r="F14" s="35"/>
      <c r="G14" s="35"/>
      <c r="H14" s="35"/>
      <c r="J14" s="51"/>
      <c r="K14" s="50"/>
      <c r="L14" s="50"/>
      <c r="M14" s="50"/>
      <c r="N14" s="50"/>
      <c r="O14" s="50"/>
      <c r="P14" s="50"/>
    </row>
    <row r="15" spans="1:16" x14ac:dyDescent="0.25">
      <c r="J15" s="51"/>
      <c r="K15" s="50"/>
      <c r="L15" s="50"/>
      <c r="M15" s="50"/>
      <c r="N15" s="50"/>
      <c r="O15" s="50"/>
      <c r="P15" s="50"/>
    </row>
    <row r="16" spans="1:16" x14ac:dyDescent="0.25">
      <c r="A16" s="3" t="s">
        <v>11</v>
      </c>
      <c r="J16" s="51"/>
      <c r="K16" s="50"/>
      <c r="L16" s="50"/>
      <c r="M16" s="50"/>
      <c r="N16" s="50"/>
      <c r="O16" s="50"/>
      <c r="P16" s="50"/>
    </row>
    <row r="17" spans="1:16" ht="36" x14ac:dyDescent="0.25">
      <c r="B17" s="21" t="s">
        <v>19</v>
      </c>
      <c r="C17" s="22" t="s">
        <v>20</v>
      </c>
      <c r="D17" s="22" t="s">
        <v>21</v>
      </c>
      <c r="E17" s="22" t="s">
        <v>22</v>
      </c>
      <c r="F17" s="22" t="s">
        <v>23</v>
      </c>
      <c r="G17" s="23" t="s">
        <v>24</v>
      </c>
      <c r="H17" s="24" t="s">
        <v>10</v>
      </c>
      <c r="J17" s="51"/>
      <c r="K17" s="50"/>
      <c r="L17" s="50"/>
      <c r="M17" s="50"/>
      <c r="N17" s="50"/>
      <c r="O17" s="50"/>
      <c r="P17" s="50"/>
    </row>
    <row r="18" spans="1:16" x14ac:dyDescent="0.25">
      <c r="A18" s="25" t="s">
        <v>25</v>
      </c>
      <c r="B18" s="50">
        <v>19455.93</v>
      </c>
      <c r="C18" s="50">
        <v>10580.56</v>
      </c>
      <c r="D18" s="50"/>
      <c r="E18" s="50">
        <v>74675.77</v>
      </c>
      <c r="F18" s="50">
        <v>27.56</v>
      </c>
      <c r="G18" s="50">
        <v>1182.93</v>
      </c>
      <c r="H18" s="8">
        <f>SUM(B18:G18)</f>
        <v>105922.75</v>
      </c>
      <c r="I18" s="49"/>
      <c r="J18" s="51"/>
      <c r="K18" s="50"/>
      <c r="L18" s="50"/>
      <c r="M18" s="50"/>
      <c r="N18" s="50"/>
      <c r="O18" s="50"/>
      <c r="P18" s="50"/>
    </row>
    <row r="19" spans="1:16" x14ac:dyDescent="0.25">
      <c r="A19" s="27" t="s">
        <v>26</v>
      </c>
      <c r="B19" s="50">
        <v>223031.61</v>
      </c>
      <c r="C19" s="50">
        <v>50565.62</v>
      </c>
      <c r="D19" s="50"/>
      <c r="E19" s="50">
        <v>124980.23</v>
      </c>
      <c r="F19" s="50">
        <v>173.36</v>
      </c>
      <c r="G19" s="50">
        <v>7165.04</v>
      </c>
      <c r="H19" s="12">
        <f t="shared" ref="H19:H24" si="2">SUM(B19:G19)</f>
        <v>405915.85999999993</v>
      </c>
      <c r="I19" s="49"/>
      <c r="J19" s="51"/>
      <c r="K19" s="50"/>
      <c r="L19" s="50"/>
      <c r="M19" s="50"/>
      <c r="N19" s="50"/>
      <c r="O19" s="50"/>
      <c r="P19" s="50"/>
    </row>
    <row r="20" spans="1:16" x14ac:dyDescent="0.25">
      <c r="A20" s="27" t="s">
        <v>27</v>
      </c>
      <c r="B20" s="50">
        <v>1701064.51</v>
      </c>
      <c r="C20" s="50">
        <v>233906.33</v>
      </c>
      <c r="D20" s="50">
        <v>339.34</v>
      </c>
      <c r="E20" s="50">
        <v>15049.21</v>
      </c>
      <c r="F20" s="50">
        <v>1491.06</v>
      </c>
      <c r="G20" s="50">
        <v>41275.49</v>
      </c>
      <c r="H20" s="12">
        <f t="shared" si="2"/>
        <v>1993125.9400000002</v>
      </c>
      <c r="I20" s="49"/>
      <c r="J20" s="51"/>
      <c r="K20" s="50"/>
      <c r="L20" s="50"/>
      <c r="M20" s="50"/>
      <c r="N20" s="50"/>
      <c r="O20" s="50"/>
      <c r="P20" s="50"/>
    </row>
    <row r="21" spans="1:16" x14ac:dyDescent="0.25">
      <c r="A21" s="27" t="s">
        <v>28</v>
      </c>
      <c r="B21" s="50">
        <v>1923094.45</v>
      </c>
      <c r="C21" s="50">
        <v>203338.39</v>
      </c>
      <c r="D21" s="50">
        <v>4904.8500000000004</v>
      </c>
      <c r="E21" s="50">
        <v>4.03</v>
      </c>
      <c r="F21" s="50">
        <v>2042.53</v>
      </c>
      <c r="G21" s="50">
        <v>81283.789999999994</v>
      </c>
      <c r="H21" s="12">
        <f t="shared" si="2"/>
        <v>2214668.0399999996</v>
      </c>
      <c r="I21" s="49"/>
      <c r="J21" s="51"/>
      <c r="K21" s="50"/>
      <c r="L21" s="50"/>
      <c r="M21" s="50"/>
      <c r="N21" s="50"/>
      <c r="O21" s="50"/>
      <c r="P21" s="50"/>
    </row>
    <row r="22" spans="1:16" x14ac:dyDescent="0.25">
      <c r="A22" s="27" t="s">
        <v>29</v>
      </c>
      <c r="B22" s="50">
        <v>824681.1</v>
      </c>
      <c r="C22" s="50">
        <v>96027.79</v>
      </c>
      <c r="D22" s="50">
        <v>269624.8</v>
      </c>
      <c r="E22" s="50"/>
      <c r="F22" s="50">
        <v>1468.93</v>
      </c>
      <c r="G22" s="50">
        <v>63454.35</v>
      </c>
      <c r="H22" s="12">
        <f t="shared" si="2"/>
        <v>1255256.97</v>
      </c>
      <c r="I22" s="49"/>
      <c r="J22" s="51"/>
      <c r="K22" s="50"/>
      <c r="L22" s="50"/>
      <c r="M22" s="50"/>
      <c r="N22" s="50"/>
      <c r="O22" s="50"/>
      <c r="P22" s="50"/>
    </row>
    <row r="23" spans="1:16" x14ac:dyDescent="0.25">
      <c r="A23" s="27" t="s">
        <v>30</v>
      </c>
      <c r="B23" s="50">
        <v>90513.76</v>
      </c>
      <c r="C23" s="50">
        <v>3838.01</v>
      </c>
      <c r="D23" s="50">
        <v>1208734.27</v>
      </c>
      <c r="E23" s="50"/>
      <c r="F23" s="50">
        <v>2264.2600000000002</v>
      </c>
      <c r="G23" s="50">
        <v>6568.35</v>
      </c>
      <c r="H23" s="12">
        <f t="shared" si="2"/>
        <v>1311918.6500000001</v>
      </c>
      <c r="I23" s="49"/>
      <c r="J23" s="51"/>
      <c r="K23" s="50"/>
      <c r="L23" s="50"/>
      <c r="M23" s="50"/>
      <c r="N23" s="50"/>
      <c r="O23" s="50"/>
      <c r="P23" s="50"/>
    </row>
    <row r="24" spans="1:16" x14ac:dyDescent="0.25">
      <c r="A24" s="27" t="s">
        <v>31</v>
      </c>
      <c r="B24" s="50">
        <v>8897.3700000000008</v>
      </c>
      <c r="C24" s="50"/>
      <c r="D24" s="50">
        <v>520293.69</v>
      </c>
      <c r="E24" s="50"/>
      <c r="F24" s="50">
        <v>2151.14</v>
      </c>
      <c r="G24" s="50">
        <v>2532.38</v>
      </c>
      <c r="H24" s="12">
        <f t="shared" si="2"/>
        <v>533874.58000000007</v>
      </c>
      <c r="I24" s="49"/>
      <c r="J24" s="51"/>
      <c r="K24" s="50"/>
      <c r="L24" s="50"/>
      <c r="M24" s="50"/>
      <c r="N24" s="50"/>
      <c r="O24" s="50"/>
      <c r="P24" s="50"/>
    </row>
    <row r="25" spans="1:16" x14ac:dyDescent="0.25">
      <c r="A25" s="28" t="s">
        <v>10</v>
      </c>
      <c r="B25" s="15">
        <f>SUM(B18:B24)</f>
        <v>4790738.7299999995</v>
      </c>
      <c r="C25" s="15">
        <f t="shared" ref="C25" si="3">SUM(C18:C24)</f>
        <v>598256.70000000007</v>
      </c>
      <c r="D25" s="15">
        <f t="shared" ref="D25" si="4">SUM(D18:D24)</f>
        <v>2003896.95</v>
      </c>
      <c r="E25" s="15">
        <f t="shared" ref="E25" si="5">SUM(E18:E24)</f>
        <v>214709.24</v>
      </c>
      <c r="F25" s="15">
        <f t="shared" ref="F25" si="6">SUM(F18:F24)</f>
        <v>9618.84</v>
      </c>
      <c r="G25" s="15">
        <f t="shared" ref="G25" si="7">SUM(G18:G24)</f>
        <v>203462.33000000002</v>
      </c>
      <c r="H25" s="17">
        <f t="shared" ref="H25" si="8">SUM(H18:H24)</f>
        <v>7820682.79</v>
      </c>
      <c r="J25" s="51"/>
      <c r="K25" s="50"/>
      <c r="L25" s="50"/>
      <c r="M25" s="50"/>
      <c r="N25" s="50"/>
      <c r="O25" s="50"/>
      <c r="P25" s="50"/>
    </row>
    <row r="26" spans="1:16" x14ac:dyDescent="0.25">
      <c r="A26" s="34" t="s">
        <v>62</v>
      </c>
      <c r="B26" s="35"/>
      <c r="C26" s="35"/>
      <c r="D26" s="35"/>
      <c r="E26" s="35"/>
      <c r="F26" s="35"/>
      <c r="G26" s="35"/>
      <c r="H26" s="35"/>
      <c r="J26" s="51"/>
      <c r="K26" s="50"/>
      <c r="L26" s="50"/>
      <c r="M26" s="50"/>
      <c r="N26" s="50"/>
      <c r="O26" s="50"/>
      <c r="P26" s="50"/>
    </row>
    <row r="27" spans="1:16" x14ac:dyDescent="0.25">
      <c r="A27" s="34" t="s">
        <v>49</v>
      </c>
      <c r="B27" s="35"/>
      <c r="C27" s="35"/>
      <c r="D27" s="35"/>
      <c r="E27" s="35"/>
      <c r="F27" s="35"/>
      <c r="G27" s="35"/>
      <c r="H27" s="35"/>
      <c r="J27" s="51"/>
      <c r="K27" s="50"/>
      <c r="L27" s="50"/>
      <c r="M27" s="50"/>
      <c r="N27" s="50"/>
      <c r="O27" s="50"/>
      <c r="P27" s="50"/>
    </row>
    <row r="28" spans="1:16" x14ac:dyDescent="0.25">
      <c r="A28" s="33" t="s">
        <v>86</v>
      </c>
      <c r="B28" s="35"/>
      <c r="C28" s="35"/>
      <c r="D28" s="35"/>
      <c r="E28" s="35"/>
      <c r="F28" s="35"/>
      <c r="G28" s="35"/>
      <c r="H28" s="35"/>
      <c r="J28" s="51"/>
      <c r="K28" s="50"/>
      <c r="L28" s="50"/>
      <c r="M28" s="50"/>
      <c r="N28" s="50"/>
      <c r="O28" s="50"/>
      <c r="P28" s="50"/>
    </row>
    <row r="29" spans="1:16" x14ac:dyDescent="0.25">
      <c r="J29" s="51"/>
      <c r="K29" s="50"/>
      <c r="L29" s="50"/>
      <c r="M29" s="50"/>
      <c r="N29" s="50"/>
      <c r="O29" s="50"/>
      <c r="P29" s="50"/>
    </row>
    <row r="30" spans="1:16" x14ac:dyDescent="0.25">
      <c r="A30" s="3" t="s">
        <v>12</v>
      </c>
      <c r="J30" s="51"/>
      <c r="K30" s="50"/>
      <c r="L30" s="50"/>
      <c r="M30" s="50"/>
      <c r="N30" s="50"/>
      <c r="O30" s="50"/>
      <c r="P30" s="50"/>
    </row>
    <row r="31" spans="1:16" ht="36" x14ac:dyDescent="0.25">
      <c r="B31" s="21" t="s">
        <v>19</v>
      </c>
      <c r="C31" s="22" t="s">
        <v>20</v>
      </c>
      <c r="D31" s="22" t="s">
        <v>21</v>
      </c>
      <c r="E31" s="22" t="s">
        <v>22</v>
      </c>
      <c r="F31" s="22" t="s">
        <v>23</v>
      </c>
      <c r="G31" s="23" t="s">
        <v>24</v>
      </c>
      <c r="H31" s="24" t="s">
        <v>10</v>
      </c>
      <c r="J31" s="51"/>
      <c r="K31" s="50"/>
      <c r="L31" s="50"/>
      <c r="M31" s="50"/>
      <c r="N31" s="50"/>
      <c r="O31" s="50"/>
      <c r="P31" s="50"/>
    </row>
    <row r="32" spans="1:16" x14ac:dyDescent="0.25">
      <c r="A32" s="25" t="s">
        <v>25</v>
      </c>
      <c r="B32" s="26">
        <f t="shared" ref="B32:B39" si="9">B4+B18</f>
        <v>22298.400000000001</v>
      </c>
      <c r="C32" s="26">
        <f t="shared" ref="C32:H32" si="10">C4+C18</f>
        <v>12130.949999999999</v>
      </c>
      <c r="D32" s="26">
        <f t="shared" si="10"/>
        <v>0</v>
      </c>
      <c r="E32" s="26">
        <f t="shared" si="10"/>
        <v>80616.100000000006</v>
      </c>
      <c r="F32" s="26">
        <f t="shared" si="10"/>
        <v>35.849999999999994</v>
      </c>
      <c r="G32" s="26">
        <f t="shared" si="10"/>
        <v>1714.39</v>
      </c>
      <c r="H32" s="8">
        <f t="shared" si="10"/>
        <v>116795.69</v>
      </c>
      <c r="J32" s="51"/>
      <c r="K32" s="50"/>
      <c r="L32" s="50"/>
      <c r="M32" s="50"/>
      <c r="N32" s="50"/>
      <c r="O32" s="50"/>
      <c r="P32" s="50"/>
    </row>
    <row r="33" spans="1:16" x14ac:dyDescent="0.25">
      <c r="A33" s="27" t="s">
        <v>26</v>
      </c>
      <c r="B33" s="26">
        <f t="shared" si="9"/>
        <v>243520.19999999998</v>
      </c>
      <c r="C33" s="26">
        <f t="shared" ref="C33:H39" si="11">C5+C19</f>
        <v>59463.4</v>
      </c>
      <c r="D33" s="26">
        <f t="shared" si="11"/>
        <v>0</v>
      </c>
      <c r="E33" s="26">
        <f t="shared" si="11"/>
        <v>141979.54999999999</v>
      </c>
      <c r="F33" s="26">
        <f t="shared" si="11"/>
        <v>226.8</v>
      </c>
      <c r="G33" s="26">
        <f t="shared" si="11"/>
        <v>8615.76</v>
      </c>
      <c r="H33" s="12">
        <f t="shared" si="11"/>
        <v>453805.70999999996</v>
      </c>
      <c r="J33" s="51"/>
      <c r="K33" s="50"/>
      <c r="L33" s="50"/>
      <c r="M33" s="50"/>
      <c r="N33" s="50"/>
      <c r="O33" s="50"/>
      <c r="P33" s="50"/>
    </row>
    <row r="34" spans="1:16" x14ac:dyDescent="0.25">
      <c r="A34" s="27" t="s">
        <v>27</v>
      </c>
      <c r="B34" s="26">
        <f t="shared" si="9"/>
        <v>2022066.83</v>
      </c>
      <c r="C34" s="26">
        <f t="shared" si="11"/>
        <v>313205.37</v>
      </c>
      <c r="D34" s="26">
        <f t="shared" si="11"/>
        <v>420.68999999999994</v>
      </c>
      <c r="E34" s="26">
        <f t="shared" si="11"/>
        <v>23744.91</v>
      </c>
      <c r="F34" s="26">
        <f t="shared" si="11"/>
        <v>2199.19</v>
      </c>
      <c r="G34" s="26">
        <f t="shared" si="11"/>
        <v>56893.71</v>
      </c>
      <c r="H34" s="12">
        <f t="shared" si="11"/>
        <v>2418530.7000000002</v>
      </c>
      <c r="J34" s="51"/>
      <c r="K34" s="50"/>
      <c r="L34" s="50"/>
      <c r="M34" s="50"/>
      <c r="N34" s="50"/>
      <c r="O34" s="50"/>
      <c r="P34" s="50"/>
    </row>
    <row r="35" spans="1:16" x14ac:dyDescent="0.25">
      <c r="A35" s="27" t="s">
        <v>28</v>
      </c>
      <c r="B35" s="26">
        <f t="shared" si="9"/>
        <v>2349526.79</v>
      </c>
      <c r="C35" s="26">
        <f t="shared" si="11"/>
        <v>297554.52</v>
      </c>
      <c r="D35" s="26">
        <f t="shared" si="11"/>
        <v>5779</v>
      </c>
      <c r="E35" s="26">
        <f t="shared" si="11"/>
        <v>12.54</v>
      </c>
      <c r="F35" s="26">
        <f t="shared" si="11"/>
        <v>2888.62</v>
      </c>
      <c r="G35" s="26">
        <f t="shared" si="11"/>
        <v>106198.48999999999</v>
      </c>
      <c r="H35" s="12">
        <f t="shared" si="11"/>
        <v>2761959.9599999995</v>
      </c>
      <c r="J35" s="51"/>
      <c r="K35" s="50"/>
      <c r="L35" s="50"/>
      <c r="M35" s="50"/>
      <c r="N35" s="50"/>
      <c r="O35" s="50"/>
      <c r="P35" s="50"/>
    </row>
    <row r="36" spans="1:16" x14ac:dyDescent="0.25">
      <c r="A36" s="27" t="s">
        <v>29</v>
      </c>
      <c r="B36" s="26">
        <f t="shared" si="9"/>
        <v>986251.83</v>
      </c>
      <c r="C36" s="26">
        <f t="shared" si="11"/>
        <v>137914.5</v>
      </c>
      <c r="D36" s="26">
        <f t="shared" si="11"/>
        <v>298777.73</v>
      </c>
      <c r="E36" s="26">
        <f t="shared" si="11"/>
        <v>0.88</v>
      </c>
      <c r="F36" s="26">
        <f t="shared" si="11"/>
        <v>2177.9700000000003</v>
      </c>
      <c r="G36" s="26">
        <f t="shared" si="11"/>
        <v>81561.570000000007</v>
      </c>
      <c r="H36" s="12">
        <f t="shared" si="11"/>
        <v>1506684.48</v>
      </c>
      <c r="J36" s="51"/>
      <c r="K36" s="50"/>
      <c r="L36" s="50"/>
      <c r="M36" s="50"/>
      <c r="N36" s="50"/>
      <c r="O36" s="50"/>
      <c r="P36" s="50"/>
    </row>
    <row r="37" spans="1:16" x14ac:dyDescent="0.25">
      <c r="A37" s="27" t="s">
        <v>30</v>
      </c>
      <c r="B37" s="26">
        <f t="shared" si="9"/>
        <v>112696.31</v>
      </c>
      <c r="C37" s="26">
        <f t="shared" si="11"/>
        <v>6140.33</v>
      </c>
      <c r="D37" s="26">
        <f t="shared" si="11"/>
        <v>1407695.51</v>
      </c>
      <c r="E37" s="26">
        <f t="shared" si="11"/>
        <v>0</v>
      </c>
      <c r="F37" s="26">
        <f t="shared" si="11"/>
        <v>2935.57</v>
      </c>
      <c r="G37" s="26">
        <f t="shared" si="11"/>
        <v>10058.470000000001</v>
      </c>
      <c r="H37" s="12">
        <f t="shared" si="11"/>
        <v>1539526.1900000002</v>
      </c>
      <c r="J37" s="51"/>
      <c r="K37" s="50"/>
      <c r="L37" s="50"/>
      <c r="M37" s="50"/>
      <c r="N37" s="50"/>
      <c r="O37" s="50"/>
      <c r="P37" s="50"/>
    </row>
    <row r="38" spans="1:16" x14ac:dyDescent="0.25">
      <c r="A38" s="27" t="s">
        <v>31</v>
      </c>
      <c r="B38" s="26">
        <f t="shared" si="9"/>
        <v>10428.800000000001</v>
      </c>
      <c r="C38" s="26">
        <f t="shared" si="11"/>
        <v>0</v>
      </c>
      <c r="D38" s="26">
        <f t="shared" si="11"/>
        <v>583021.27</v>
      </c>
      <c r="E38" s="26">
        <f t="shared" si="11"/>
        <v>0</v>
      </c>
      <c r="F38" s="26">
        <f t="shared" si="11"/>
        <v>2387.67</v>
      </c>
      <c r="G38" s="26">
        <f t="shared" si="11"/>
        <v>3269.81</v>
      </c>
      <c r="H38" s="12">
        <f t="shared" si="11"/>
        <v>599107.55000000005</v>
      </c>
      <c r="J38" s="51"/>
      <c r="K38" s="50"/>
      <c r="L38" s="50"/>
      <c r="M38" s="50"/>
      <c r="N38" s="50"/>
      <c r="O38" s="50"/>
      <c r="P38" s="50"/>
    </row>
    <row r="39" spans="1:16" x14ac:dyDescent="0.25">
      <c r="A39" s="28" t="s">
        <v>10</v>
      </c>
      <c r="B39" s="15">
        <f t="shared" si="9"/>
        <v>5746789.1599999992</v>
      </c>
      <c r="C39" s="15">
        <f t="shared" si="11"/>
        <v>826409.07000000007</v>
      </c>
      <c r="D39" s="15">
        <f t="shared" si="11"/>
        <v>2295694.2000000002</v>
      </c>
      <c r="E39" s="15">
        <f t="shared" si="11"/>
        <v>246353.97999999998</v>
      </c>
      <c r="F39" s="15">
        <f t="shared" si="11"/>
        <v>12851.67</v>
      </c>
      <c r="G39" s="15">
        <f t="shared" si="11"/>
        <v>268312.2</v>
      </c>
      <c r="H39" s="17">
        <f t="shared" si="11"/>
        <v>9396410.2799999993</v>
      </c>
      <c r="J39" s="51"/>
      <c r="K39" s="50"/>
      <c r="L39" s="50"/>
      <c r="M39" s="50"/>
      <c r="N39" s="50"/>
      <c r="O39" s="50"/>
      <c r="P39" s="50"/>
    </row>
    <row r="40" spans="1:16" x14ac:dyDescent="0.25">
      <c r="A40" s="34" t="s">
        <v>49</v>
      </c>
      <c r="J40" s="51"/>
      <c r="K40" s="50"/>
      <c r="L40" s="50"/>
      <c r="M40" s="50"/>
      <c r="N40" s="50"/>
      <c r="O40" s="50"/>
      <c r="P40" s="50"/>
    </row>
    <row r="41" spans="1:16" x14ac:dyDescent="0.25">
      <c r="A41" s="33" t="s">
        <v>86</v>
      </c>
      <c r="J41" s="51"/>
      <c r="K41" s="50"/>
      <c r="L41" s="50"/>
      <c r="M41" s="50"/>
      <c r="N41" s="50"/>
      <c r="O41" s="50"/>
      <c r="P41" s="50"/>
    </row>
    <row r="42" spans="1:16" x14ac:dyDescent="0.25">
      <c r="J42" s="51"/>
      <c r="K42" s="50"/>
      <c r="L42" s="50"/>
      <c r="M42" s="50"/>
      <c r="N42" s="50"/>
      <c r="O42" s="50"/>
      <c r="P42" s="50"/>
    </row>
    <row r="43" spans="1:16" x14ac:dyDescent="0.25">
      <c r="J43" s="51"/>
      <c r="K43" s="50"/>
      <c r="L43" s="50"/>
      <c r="M43" s="50"/>
      <c r="N43" s="50"/>
      <c r="O43" s="50"/>
      <c r="P43" s="50"/>
    </row>
    <row r="44" spans="1:16" x14ac:dyDescent="0.25">
      <c r="J44" s="51"/>
      <c r="K44" s="50"/>
      <c r="L44" s="50"/>
      <c r="M44" s="50"/>
      <c r="N44" s="50"/>
      <c r="O44" s="50"/>
      <c r="P44" s="50"/>
    </row>
    <row r="45" spans="1:16" x14ac:dyDescent="0.25">
      <c r="J45" s="51"/>
      <c r="K45" s="50"/>
      <c r="L45" s="50"/>
      <c r="M45" s="50"/>
      <c r="N45" s="50"/>
      <c r="O45" s="50"/>
      <c r="P45" s="50"/>
    </row>
    <row r="46" spans="1:16" x14ac:dyDescent="0.25">
      <c r="J46" s="51"/>
      <c r="K46" s="50"/>
      <c r="L46" s="50"/>
      <c r="M46" s="50"/>
      <c r="N46" s="50"/>
      <c r="O46" s="50"/>
      <c r="P46" s="50"/>
    </row>
    <row r="47" spans="1:16" x14ac:dyDescent="0.25">
      <c r="J47" s="51"/>
      <c r="K47" s="50"/>
      <c r="L47" s="50"/>
      <c r="M47" s="50"/>
      <c r="N47" s="50"/>
      <c r="O47" s="50"/>
      <c r="P47" s="50"/>
    </row>
    <row r="48" spans="1:16" x14ac:dyDescent="0.25">
      <c r="J48" s="51"/>
      <c r="K48" s="50"/>
      <c r="L48" s="50"/>
      <c r="M48" s="50"/>
      <c r="N48" s="50"/>
      <c r="O48" s="50"/>
      <c r="P48" s="50"/>
    </row>
    <row r="49" spans="10:16" x14ac:dyDescent="0.25">
      <c r="J49" s="51"/>
      <c r="K49" s="50"/>
      <c r="L49" s="50"/>
      <c r="M49" s="50"/>
      <c r="N49" s="50"/>
      <c r="O49" s="50"/>
      <c r="P49" s="50"/>
    </row>
    <row r="50" spans="10:16" x14ac:dyDescent="0.25">
      <c r="J50" s="51"/>
      <c r="K50" s="50"/>
      <c r="L50" s="50"/>
      <c r="M50" s="50"/>
      <c r="N50" s="50"/>
      <c r="O50" s="50"/>
      <c r="P50" s="50"/>
    </row>
    <row r="51" spans="10:16" x14ac:dyDescent="0.25">
      <c r="J51" s="51"/>
      <c r="K51" s="50"/>
      <c r="L51" s="50"/>
      <c r="M51" s="50"/>
      <c r="N51" s="50"/>
      <c r="O51" s="50"/>
      <c r="P51" s="50"/>
    </row>
    <row r="52" spans="10:16" x14ac:dyDescent="0.25">
      <c r="J52" s="51"/>
      <c r="K52" s="50"/>
      <c r="L52" s="50"/>
      <c r="M52" s="50"/>
      <c r="N52" s="50"/>
      <c r="O52" s="50"/>
      <c r="P52" s="50"/>
    </row>
    <row r="53" spans="10:16" x14ac:dyDescent="0.25">
      <c r="J53" s="51"/>
      <c r="K53" s="50"/>
      <c r="L53" s="50"/>
      <c r="M53" s="50"/>
      <c r="N53" s="50"/>
      <c r="O53" s="50"/>
      <c r="P53" s="50"/>
    </row>
    <row r="54" spans="10:16" x14ac:dyDescent="0.25">
      <c r="J54" s="51"/>
      <c r="K54" s="50"/>
      <c r="L54" s="50"/>
      <c r="M54" s="50"/>
      <c r="N54" s="50"/>
      <c r="O54" s="50"/>
      <c r="P54" s="50"/>
    </row>
    <row r="55" spans="10:16" x14ac:dyDescent="0.25">
      <c r="J55" s="51"/>
      <c r="K55" s="50"/>
      <c r="L55" s="50"/>
      <c r="M55" s="50"/>
      <c r="N55" s="50"/>
      <c r="O55" s="50"/>
      <c r="P55" s="50"/>
    </row>
    <row r="56" spans="10:16" x14ac:dyDescent="0.25">
      <c r="J56" s="51"/>
      <c r="K56" s="50"/>
      <c r="L56" s="50"/>
      <c r="M56" s="50"/>
      <c r="N56" s="50"/>
      <c r="O56" s="50"/>
      <c r="P56" s="50"/>
    </row>
    <row r="57" spans="10:16" x14ac:dyDescent="0.25">
      <c r="J57" s="51"/>
      <c r="K57" s="50"/>
      <c r="L57" s="50"/>
      <c r="M57" s="50"/>
      <c r="N57" s="50"/>
      <c r="O57" s="50"/>
      <c r="P57" s="50"/>
    </row>
    <row r="58" spans="10:16" x14ac:dyDescent="0.25">
      <c r="J58" s="51"/>
      <c r="K58" s="50"/>
      <c r="L58" s="50"/>
      <c r="M58" s="50"/>
      <c r="N58" s="50"/>
      <c r="O58" s="50"/>
      <c r="P58" s="50"/>
    </row>
    <row r="59" spans="10:16" x14ac:dyDescent="0.25">
      <c r="J59" s="51"/>
      <c r="K59" s="50"/>
      <c r="L59" s="50"/>
      <c r="M59" s="50"/>
      <c r="N59" s="50"/>
      <c r="O59" s="50"/>
      <c r="P59" s="50"/>
    </row>
    <row r="60" spans="10:16" x14ac:dyDescent="0.25">
      <c r="J60" s="51"/>
      <c r="K60" s="50"/>
      <c r="L60" s="50"/>
      <c r="M60" s="50"/>
      <c r="N60" s="50"/>
      <c r="O60" s="50"/>
      <c r="P60" s="50"/>
    </row>
    <row r="61" spans="10:16" x14ac:dyDescent="0.25">
      <c r="J61" s="51"/>
      <c r="K61" s="50"/>
      <c r="L61" s="50"/>
      <c r="M61" s="50"/>
      <c r="N61" s="50"/>
      <c r="O61" s="50"/>
      <c r="P61" s="50"/>
    </row>
    <row r="62" spans="10:16" x14ac:dyDescent="0.25">
      <c r="J62" s="51"/>
      <c r="K62" s="50"/>
      <c r="L62" s="50"/>
      <c r="M62" s="50"/>
      <c r="N62" s="50"/>
      <c r="O62" s="50"/>
      <c r="P62" s="50"/>
    </row>
    <row r="63" spans="10:16" x14ac:dyDescent="0.25">
      <c r="J63" s="51"/>
      <c r="K63" s="50"/>
      <c r="L63" s="50"/>
      <c r="M63" s="50"/>
      <c r="N63" s="50"/>
      <c r="O63" s="50"/>
      <c r="P63" s="50"/>
    </row>
    <row r="64" spans="10:16" x14ac:dyDescent="0.25">
      <c r="J64" s="51"/>
      <c r="K64" s="50"/>
      <c r="L64" s="50"/>
      <c r="M64" s="50"/>
      <c r="N64" s="50"/>
      <c r="O64" s="50"/>
      <c r="P64" s="50"/>
    </row>
    <row r="65" spans="10:16" x14ac:dyDescent="0.25">
      <c r="J65" s="51"/>
      <c r="K65" s="50"/>
      <c r="L65" s="50"/>
      <c r="M65" s="50"/>
      <c r="N65" s="50"/>
      <c r="O65" s="50"/>
      <c r="P65" s="50"/>
    </row>
    <row r="66" spans="10:16" x14ac:dyDescent="0.25">
      <c r="J66" s="51"/>
      <c r="K66" s="50"/>
      <c r="L66" s="50"/>
      <c r="M66" s="50"/>
      <c r="N66" s="50"/>
      <c r="O66" s="50"/>
      <c r="P66" s="50"/>
    </row>
    <row r="67" spans="10:16" x14ac:dyDescent="0.25">
      <c r="J67" s="51"/>
      <c r="K67" s="50"/>
      <c r="L67" s="50"/>
      <c r="M67" s="50"/>
      <c r="N67" s="50"/>
      <c r="O67" s="50"/>
      <c r="P67" s="50"/>
    </row>
    <row r="68" spans="10:16" x14ac:dyDescent="0.25">
      <c r="J68" s="51"/>
      <c r="K68" s="50"/>
      <c r="L68" s="50"/>
      <c r="M68" s="50"/>
      <c r="N68" s="50"/>
      <c r="O68" s="50"/>
      <c r="P68" s="50"/>
    </row>
    <row r="69" spans="10:16" x14ac:dyDescent="0.25">
      <c r="J69" s="51"/>
      <c r="K69" s="50"/>
      <c r="L69" s="50"/>
      <c r="M69" s="50"/>
      <c r="N69" s="50"/>
      <c r="O69" s="50"/>
      <c r="P69" s="50"/>
    </row>
    <row r="70" spans="10:16" x14ac:dyDescent="0.25">
      <c r="J70" s="51"/>
      <c r="K70" s="50"/>
      <c r="L70" s="50"/>
      <c r="M70" s="50"/>
      <c r="N70" s="50"/>
      <c r="O70" s="50"/>
      <c r="P70" s="50"/>
    </row>
    <row r="71" spans="10:16" x14ac:dyDescent="0.25">
      <c r="J71" s="51"/>
      <c r="K71" s="50"/>
      <c r="L71" s="50"/>
      <c r="M71" s="50"/>
      <c r="N71" s="50"/>
      <c r="O71" s="50"/>
      <c r="P71" s="50"/>
    </row>
    <row r="72" spans="10:16" x14ac:dyDescent="0.25">
      <c r="J72" s="51"/>
      <c r="K72" s="50"/>
      <c r="L72" s="50"/>
      <c r="M72" s="50"/>
      <c r="N72" s="50"/>
      <c r="O72" s="50"/>
      <c r="P72" s="50"/>
    </row>
    <row r="73" spans="10:16" x14ac:dyDescent="0.25">
      <c r="J73" s="51"/>
      <c r="K73" s="50"/>
      <c r="L73" s="50"/>
      <c r="M73" s="50"/>
      <c r="N73" s="50"/>
      <c r="O73" s="50"/>
      <c r="P73" s="50"/>
    </row>
    <row r="74" spans="10:16" x14ac:dyDescent="0.25">
      <c r="J74" s="51"/>
      <c r="K74" s="50"/>
      <c r="L74" s="50"/>
      <c r="M74" s="50"/>
      <c r="N74" s="50"/>
      <c r="O74" s="50"/>
      <c r="P74" s="50"/>
    </row>
    <row r="75" spans="10:16" x14ac:dyDescent="0.25">
      <c r="J75" s="51"/>
      <c r="K75" s="50"/>
      <c r="L75" s="50"/>
      <c r="M75" s="50"/>
      <c r="N75" s="50"/>
      <c r="O75" s="50"/>
      <c r="P75" s="50"/>
    </row>
    <row r="76" spans="10:16" x14ac:dyDescent="0.25">
      <c r="J76" s="51"/>
      <c r="K76" s="50"/>
      <c r="L76" s="50"/>
      <c r="M76" s="50"/>
      <c r="N76" s="50"/>
      <c r="O76" s="50"/>
      <c r="P76" s="50"/>
    </row>
    <row r="77" spans="10:16" x14ac:dyDescent="0.25">
      <c r="J77" s="51"/>
      <c r="K77" s="50"/>
      <c r="L77" s="50"/>
      <c r="M77" s="50"/>
      <c r="N77" s="50"/>
      <c r="O77" s="50"/>
      <c r="P77" s="50"/>
    </row>
    <row r="78" spans="10:16" x14ac:dyDescent="0.25">
      <c r="J78" s="51"/>
      <c r="K78" s="50"/>
      <c r="L78" s="50"/>
      <c r="M78" s="50"/>
      <c r="N78" s="50"/>
      <c r="O78" s="50"/>
      <c r="P78" s="50"/>
    </row>
    <row r="79" spans="10:16" x14ac:dyDescent="0.25">
      <c r="J79" s="51"/>
      <c r="K79" s="50"/>
      <c r="L79" s="50"/>
      <c r="M79" s="50"/>
      <c r="N79" s="50"/>
      <c r="O79" s="50"/>
      <c r="P79" s="50"/>
    </row>
    <row r="80" spans="10:16" x14ac:dyDescent="0.25">
      <c r="J80" s="51"/>
      <c r="K80" s="50"/>
      <c r="L80" s="50"/>
      <c r="M80" s="50"/>
      <c r="N80" s="50"/>
      <c r="O80" s="50"/>
      <c r="P80" s="50"/>
    </row>
    <row r="81" spans="10:16" x14ac:dyDescent="0.25">
      <c r="J81" s="51"/>
      <c r="K81" s="50"/>
      <c r="L81" s="50"/>
      <c r="M81" s="50"/>
      <c r="N81" s="50"/>
      <c r="O81" s="50"/>
      <c r="P81" s="50"/>
    </row>
    <row r="82" spans="10:16" x14ac:dyDescent="0.25">
      <c r="J82" s="51"/>
      <c r="K82" s="50"/>
      <c r="L82" s="50"/>
      <c r="M82" s="50"/>
      <c r="N82" s="50"/>
      <c r="O82" s="50"/>
      <c r="P82" s="50"/>
    </row>
    <row r="83" spans="10:16" x14ac:dyDescent="0.25">
      <c r="J83" s="51"/>
      <c r="K83" s="50"/>
      <c r="L83" s="50"/>
      <c r="M83" s="50"/>
      <c r="N83" s="50"/>
      <c r="O83" s="50"/>
      <c r="P83" s="50"/>
    </row>
    <row r="84" spans="10:16" x14ac:dyDescent="0.25">
      <c r="J84" s="51"/>
      <c r="K84" s="50"/>
      <c r="L84" s="50"/>
      <c r="M84" s="50"/>
      <c r="N84" s="50"/>
      <c r="O84" s="50"/>
      <c r="P84" s="50"/>
    </row>
    <row r="85" spans="10:16" x14ac:dyDescent="0.25">
      <c r="J85" s="51"/>
      <c r="K85" s="50"/>
      <c r="L85" s="50"/>
      <c r="M85" s="50"/>
      <c r="N85" s="50"/>
      <c r="O85" s="50"/>
      <c r="P85" s="50"/>
    </row>
    <row r="86" spans="10:16" x14ac:dyDescent="0.25">
      <c r="J86" s="51"/>
      <c r="K86" s="50"/>
      <c r="L86" s="50"/>
      <c r="M86" s="50"/>
      <c r="N86" s="50"/>
      <c r="O86" s="50"/>
      <c r="P86" s="50"/>
    </row>
    <row r="87" spans="10:16" x14ac:dyDescent="0.25">
      <c r="J87" s="51"/>
      <c r="K87" s="50"/>
      <c r="L87" s="50"/>
      <c r="M87" s="50"/>
      <c r="N87" s="50"/>
      <c r="O87" s="50"/>
      <c r="P87" s="50"/>
    </row>
    <row r="88" spans="10:16" x14ac:dyDescent="0.25">
      <c r="J88" s="51"/>
      <c r="K88" s="50"/>
      <c r="L88" s="50"/>
      <c r="M88" s="50"/>
      <c r="N88" s="50"/>
      <c r="O88" s="50"/>
      <c r="P88" s="50"/>
    </row>
    <row r="89" spans="10:16" x14ac:dyDescent="0.25">
      <c r="J89" s="51"/>
      <c r="K89" s="50"/>
      <c r="L89" s="50"/>
      <c r="M89" s="50"/>
      <c r="N89" s="50"/>
      <c r="O89" s="50"/>
      <c r="P89" s="50"/>
    </row>
    <row r="90" spans="10:16" x14ac:dyDescent="0.25">
      <c r="J90" s="51"/>
      <c r="K90" s="50"/>
      <c r="L90" s="50"/>
      <c r="M90" s="50"/>
      <c r="N90" s="50"/>
      <c r="O90" s="50"/>
      <c r="P90" s="50"/>
    </row>
    <row r="91" spans="10:16" x14ac:dyDescent="0.25">
      <c r="J91" s="51"/>
      <c r="K91" s="50"/>
      <c r="L91" s="50"/>
      <c r="M91" s="50"/>
      <c r="N91" s="50"/>
      <c r="O91" s="50"/>
      <c r="P91" s="50"/>
    </row>
    <row r="92" spans="10:16" x14ac:dyDescent="0.25">
      <c r="J92" s="51"/>
      <c r="K92" s="50"/>
      <c r="L92" s="50"/>
      <c r="M92" s="50"/>
      <c r="N92" s="50"/>
      <c r="O92" s="50"/>
      <c r="P92" s="50"/>
    </row>
  </sheetData>
  <pageMargins left="0.7" right="0.7" top="0.75" bottom="0.75"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heetViews>
  <sheetFormatPr baseColWidth="10" defaultRowHeight="15" x14ac:dyDescent="0.25"/>
  <cols>
    <col min="1" max="1" width="26.42578125" style="2" customWidth="1"/>
    <col min="2" max="8" width="16.42578125" style="2" customWidth="1"/>
    <col min="9" max="16384" width="11.42578125" style="2"/>
  </cols>
  <sheetData>
    <row r="1" spans="1:14" x14ac:dyDescent="0.25">
      <c r="A1" s="1" t="s">
        <v>75</v>
      </c>
    </row>
    <row r="2" spans="1:14" x14ac:dyDescent="0.25">
      <c r="A2" s="3" t="s">
        <v>0</v>
      </c>
    </row>
    <row r="3" spans="1:14" ht="36" x14ac:dyDescent="0.25">
      <c r="B3" s="21" t="s">
        <v>19</v>
      </c>
      <c r="C3" s="22" t="s">
        <v>20</v>
      </c>
      <c r="D3" s="22" t="s">
        <v>21</v>
      </c>
      <c r="E3" s="22" t="s">
        <v>22</v>
      </c>
      <c r="F3" s="22" t="s">
        <v>23</v>
      </c>
      <c r="G3" s="23" t="s">
        <v>24</v>
      </c>
      <c r="H3" s="24" t="s">
        <v>10</v>
      </c>
    </row>
    <row r="4" spans="1:14" x14ac:dyDescent="0.25">
      <c r="A4" s="25" t="s">
        <v>25</v>
      </c>
      <c r="B4" s="50">
        <v>1157.97</v>
      </c>
      <c r="C4" s="50">
        <v>1396.29</v>
      </c>
      <c r="D4" s="50"/>
      <c r="E4" s="50">
        <v>5745.49</v>
      </c>
      <c r="F4" s="50">
        <v>70.23</v>
      </c>
      <c r="G4" s="50">
        <v>182.53</v>
      </c>
      <c r="H4" s="8">
        <f>SUM(B4:G4)</f>
        <v>8552.51</v>
      </c>
      <c r="I4" s="49"/>
      <c r="J4" s="49"/>
      <c r="K4" s="49"/>
      <c r="L4" s="49"/>
      <c r="M4" s="49"/>
      <c r="N4" s="49"/>
    </row>
    <row r="5" spans="1:14" x14ac:dyDescent="0.25">
      <c r="A5" s="27" t="s">
        <v>26</v>
      </c>
      <c r="B5" s="50">
        <v>15436.99</v>
      </c>
      <c r="C5" s="50">
        <v>8423.4699999999993</v>
      </c>
      <c r="D5" s="50"/>
      <c r="E5" s="50">
        <v>19410.57</v>
      </c>
      <c r="F5" s="50">
        <v>660.38</v>
      </c>
      <c r="G5" s="50">
        <v>1102.6199999999999</v>
      </c>
      <c r="H5" s="12">
        <f t="shared" ref="H5:H10" si="0">SUM(B5:G5)</f>
        <v>45034.03</v>
      </c>
      <c r="I5" s="49"/>
      <c r="J5" s="49"/>
      <c r="K5" s="49"/>
      <c r="L5" s="49"/>
      <c r="M5" s="49"/>
      <c r="N5" s="49"/>
    </row>
    <row r="6" spans="1:14" x14ac:dyDescent="0.25">
      <c r="A6" s="27" t="s">
        <v>27</v>
      </c>
      <c r="B6" s="50">
        <v>146874.71</v>
      </c>
      <c r="C6" s="50">
        <v>58314.720000000001</v>
      </c>
      <c r="D6" s="50">
        <v>112.72</v>
      </c>
      <c r="E6" s="50">
        <v>8427.11</v>
      </c>
      <c r="F6" s="50">
        <v>9199.6299999999992</v>
      </c>
      <c r="G6" s="50">
        <v>11210.91</v>
      </c>
      <c r="H6" s="12">
        <f t="shared" si="0"/>
        <v>234139.80000000002</v>
      </c>
      <c r="I6" s="49"/>
      <c r="J6" s="49"/>
      <c r="K6" s="49"/>
      <c r="L6" s="49"/>
      <c r="M6" s="49"/>
      <c r="N6" s="49"/>
    </row>
    <row r="7" spans="1:14" x14ac:dyDescent="0.25">
      <c r="A7" s="27" t="s">
        <v>28</v>
      </c>
      <c r="B7" s="50">
        <v>216224.95</v>
      </c>
      <c r="C7" s="50">
        <v>63207.76</v>
      </c>
      <c r="D7" s="50">
        <v>691.25</v>
      </c>
      <c r="E7" s="50">
        <v>6</v>
      </c>
      <c r="F7" s="50">
        <v>8877.77</v>
      </c>
      <c r="G7" s="50">
        <v>15102.54</v>
      </c>
      <c r="H7" s="12">
        <f t="shared" si="0"/>
        <v>304110.27</v>
      </c>
      <c r="I7" s="49"/>
      <c r="J7" s="49"/>
      <c r="K7" s="49"/>
      <c r="L7" s="49"/>
      <c r="M7" s="49"/>
      <c r="N7" s="49"/>
    </row>
    <row r="8" spans="1:14" x14ac:dyDescent="0.25">
      <c r="A8" s="27" t="s">
        <v>29</v>
      </c>
      <c r="B8" s="50">
        <v>116020.37</v>
      </c>
      <c r="C8" s="50">
        <v>29331.919999999998</v>
      </c>
      <c r="D8" s="50">
        <v>18334.77</v>
      </c>
      <c r="E8" s="50"/>
      <c r="F8" s="50">
        <v>6332.47</v>
      </c>
      <c r="G8" s="50">
        <v>12923.53</v>
      </c>
      <c r="H8" s="12">
        <f t="shared" si="0"/>
        <v>182943.05999999997</v>
      </c>
      <c r="I8" s="49"/>
      <c r="J8" s="49"/>
      <c r="K8" s="49"/>
      <c r="L8" s="49"/>
      <c r="M8" s="49"/>
      <c r="N8" s="49"/>
    </row>
    <row r="9" spans="1:14" x14ac:dyDescent="0.25">
      <c r="A9" s="27" t="s">
        <v>30</v>
      </c>
      <c r="B9" s="50">
        <v>13584.74</v>
      </c>
      <c r="C9" s="50">
        <v>1432.8</v>
      </c>
      <c r="D9" s="50">
        <v>107306.72</v>
      </c>
      <c r="E9" s="50"/>
      <c r="F9" s="50">
        <v>8067.2</v>
      </c>
      <c r="G9" s="50">
        <v>3614.98</v>
      </c>
      <c r="H9" s="12">
        <f t="shared" si="0"/>
        <v>134006.44</v>
      </c>
      <c r="I9" s="49"/>
      <c r="J9" s="49"/>
      <c r="K9" s="49"/>
      <c r="L9" s="49"/>
      <c r="M9" s="49"/>
      <c r="N9" s="49"/>
    </row>
    <row r="10" spans="1:14" x14ac:dyDescent="0.25">
      <c r="A10" s="27" t="s">
        <v>31</v>
      </c>
      <c r="B10" s="50">
        <v>1076.96</v>
      </c>
      <c r="C10" s="50"/>
      <c r="D10" s="50">
        <v>56119.360000000001</v>
      </c>
      <c r="E10" s="50"/>
      <c r="F10" s="50">
        <v>6209.11</v>
      </c>
      <c r="G10" s="50">
        <v>1796.23</v>
      </c>
      <c r="H10" s="12">
        <f t="shared" si="0"/>
        <v>65201.66</v>
      </c>
      <c r="I10" s="49"/>
      <c r="J10" s="49"/>
      <c r="K10" s="49"/>
      <c r="L10" s="49"/>
      <c r="M10" s="49"/>
      <c r="N10" s="49"/>
    </row>
    <row r="11" spans="1:14" x14ac:dyDescent="0.25">
      <c r="A11" s="28" t="s">
        <v>10</v>
      </c>
      <c r="B11" s="15">
        <f>SUM(B4:B10)</f>
        <v>510376.69</v>
      </c>
      <c r="C11" s="15">
        <f t="shared" ref="C11:H11" si="1">SUM(C4:C10)</f>
        <v>162106.95999999996</v>
      </c>
      <c r="D11" s="15">
        <f t="shared" si="1"/>
        <v>182564.82</v>
      </c>
      <c r="E11" s="15">
        <f t="shared" si="1"/>
        <v>33589.17</v>
      </c>
      <c r="F11" s="15">
        <f t="shared" si="1"/>
        <v>39416.79</v>
      </c>
      <c r="G11" s="15">
        <f t="shared" si="1"/>
        <v>45933.340000000004</v>
      </c>
      <c r="H11" s="17">
        <f t="shared" si="1"/>
        <v>973987.77000000014</v>
      </c>
    </row>
    <row r="12" spans="1:14" x14ac:dyDescent="0.25">
      <c r="A12" s="34" t="s">
        <v>61</v>
      </c>
      <c r="B12" s="35"/>
      <c r="C12" s="35"/>
      <c r="D12" s="35"/>
      <c r="E12" s="35"/>
      <c r="F12" s="35"/>
      <c r="G12" s="35"/>
      <c r="H12" s="35"/>
    </row>
    <row r="13" spans="1:14" x14ac:dyDescent="0.25">
      <c r="A13" s="34" t="s">
        <v>49</v>
      </c>
      <c r="B13" s="35"/>
      <c r="C13" s="35"/>
      <c r="D13" s="35"/>
      <c r="E13" s="35"/>
      <c r="F13" s="35"/>
      <c r="G13" s="35"/>
      <c r="H13" s="35"/>
    </row>
    <row r="14" spans="1:14" x14ac:dyDescent="0.25">
      <c r="A14" s="33" t="s">
        <v>86</v>
      </c>
      <c r="B14" s="35"/>
      <c r="C14" s="35"/>
      <c r="D14" s="35"/>
      <c r="E14" s="35"/>
      <c r="F14" s="35"/>
      <c r="G14" s="35"/>
      <c r="H14" s="35"/>
    </row>
    <row r="16" spans="1:14" x14ac:dyDescent="0.25">
      <c r="A16" s="3" t="s">
        <v>11</v>
      </c>
    </row>
    <row r="17" spans="1:9" ht="36" x14ac:dyDescent="0.25">
      <c r="B17" s="21" t="s">
        <v>19</v>
      </c>
      <c r="C17" s="22" t="s">
        <v>20</v>
      </c>
      <c r="D17" s="22" t="s">
        <v>21</v>
      </c>
      <c r="E17" s="22" t="s">
        <v>22</v>
      </c>
      <c r="F17" s="22" t="s">
        <v>23</v>
      </c>
      <c r="G17" s="23" t="s">
        <v>24</v>
      </c>
      <c r="H17" s="24" t="s">
        <v>10</v>
      </c>
    </row>
    <row r="18" spans="1:9" x14ac:dyDescent="0.25">
      <c r="A18" s="25" t="s">
        <v>25</v>
      </c>
      <c r="B18" s="50">
        <v>18591.900000000001</v>
      </c>
      <c r="C18" s="50">
        <v>12137.27</v>
      </c>
      <c r="D18" s="50"/>
      <c r="E18" s="50">
        <v>95615.96</v>
      </c>
      <c r="F18" s="50">
        <v>696.16</v>
      </c>
      <c r="G18" s="50">
        <v>1342.25</v>
      </c>
      <c r="H18" s="8">
        <f>SUM(B18:G18)</f>
        <v>128383.54000000001</v>
      </c>
      <c r="I18" s="49"/>
    </row>
    <row r="19" spans="1:9" x14ac:dyDescent="0.25">
      <c r="A19" s="27" t="s">
        <v>26</v>
      </c>
      <c r="B19" s="50">
        <v>192644.24</v>
      </c>
      <c r="C19" s="50">
        <v>49426.16</v>
      </c>
      <c r="D19" s="50"/>
      <c r="E19" s="50">
        <v>153439.15</v>
      </c>
      <c r="F19" s="50">
        <v>5303.87</v>
      </c>
      <c r="G19" s="50">
        <v>7408.81</v>
      </c>
      <c r="H19" s="12">
        <f t="shared" ref="H19:H24" si="2">SUM(B19:G19)</f>
        <v>408222.23</v>
      </c>
      <c r="I19" s="49"/>
    </row>
    <row r="20" spans="1:9" x14ac:dyDescent="0.25">
      <c r="A20" s="27" t="s">
        <v>27</v>
      </c>
      <c r="B20" s="50">
        <v>1063939.8400000001</v>
      </c>
      <c r="C20" s="50">
        <v>195871.61</v>
      </c>
      <c r="D20" s="50">
        <v>521.08000000000004</v>
      </c>
      <c r="E20" s="50">
        <v>16161.16</v>
      </c>
      <c r="F20" s="50">
        <v>28358.69</v>
      </c>
      <c r="G20" s="50">
        <v>36152.69</v>
      </c>
      <c r="H20" s="12">
        <f t="shared" si="2"/>
        <v>1341005.07</v>
      </c>
      <c r="I20" s="49"/>
    </row>
    <row r="21" spans="1:9" x14ac:dyDescent="0.25">
      <c r="A21" s="27" t="s">
        <v>28</v>
      </c>
      <c r="B21" s="50">
        <v>1366101.13</v>
      </c>
      <c r="C21" s="50">
        <v>176647.58</v>
      </c>
      <c r="D21" s="50">
        <v>4365.7</v>
      </c>
      <c r="E21" s="50">
        <v>12.21</v>
      </c>
      <c r="F21" s="50">
        <v>19704.41</v>
      </c>
      <c r="G21" s="50">
        <v>70040.899999999994</v>
      </c>
      <c r="H21" s="12">
        <f t="shared" si="2"/>
        <v>1636871.9299999997</v>
      </c>
      <c r="I21" s="49"/>
    </row>
    <row r="22" spans="1:9" x14ac:dyDescent="0.25">
      <c r="A22" s="27" t="s">
        <v>29</v>
      </c>
      <c r="B22" s="50">
        <v>787947.6</v>
      </c>
      <c r="C22" s="50">
        <v>93922.12</v>
      </c>
      <c r="D22" s="50">
        <v>249260.6</v>
      </c>
      <c r="E22" s="50"/>
      <c r="F22" s="50">
        <v>18890.54</v>
      </c>
      <c r="G22" s="50">
        <v>66166.960000000006</v>
      </c>
      <c r="H22" s="12">
        <f t="shared" si="2"/>
        <v>1216187.82</v>
      </c>
      <c r="I22" s="49"/>
    </row>
    <row r="23" spans="1:9" x14ac:dyDescent="0.25">
      <c r="A23" s="27" t="s">
        <v>30</v>
      </c>
      <c r="B23" s="50">
        <v>66970.12</v>
      </c>
      <c r="C23" s="50">
        <v>4830.46</v>
      </c>
      <c r="D23" s="50">
        <v>1200736.92</v>
      </c>
      <c r="E23" s="50"/>
      <c r="F23" s="50">
        <v>20738.38</v>
      </c>
      <c r="G23" s="50">
        <v>10119.83</v>
      </c>
      <c r="H23" s="12">
        <f t="shared" si="2"/>
        <v>1303395.71</v>
      </c>
      <c r="I23" s="49"/>
    </row>
    <row r="24" spans="1:9" x14ac:dyDescent="0.25">
      <c r="A24" s="27" t="s">
        <v>31</v>
      </c>
      <c r="B24" s="50">
        <v>10654.94</v>
      </c>
      <c r="C24" s="50"/>
      <c r="D24" s="50">
        <v>850025.28</v>
      </c>
      <c r="E24" s="50"/>
      <c r="F24" s="50">
        <v>34099.199999999997</v>
      </c>
      <c r="G24" s="50">
        <v>9263.6</v>
      </c>
      <c r="H24" s="12">
        <f t="shared" si="2"/>
        <v>904043.0199999999</v>
      </c>
      <c r="I24" s="49"/>
    </row>
    <row r="25" spans="1:9" x14ac:dyDescent="0.25">
      <c r="A25" s="28" t="s">
        <v>10</v>
      </c>
      <c r="B25" s="15">
        <f>SUM(B18:B24)</f>
        <v>3506849.77</v>
      </c>
      <c r="C25" s="15">
        <f t="shared" ref="C25:G25" si="3">SUM(C18:C24)</f>
        <v>532835.19999999995</v>
      </c>
      <c r="D25" s="15">
        <f t="shared" si="3"/>
        <v>2304909.58</v>
      </c>
      <c r="E25" s="15">
        <f t="shared" si="3"/>
        <v>265228.48</v>
      </c>
      <c r="F25" s="15">
        <f t="shared" si="3"/>
        <v>127791.25000000001</v>
      </c>
      <c r="G25" s="15">
        <f t="shared" si="3"/>
        <v>200495.03999999998</v>
      </c>
      <c r="H25" s="17">
        <f t="shared" ref="H25" si="4">SUM(H18:H24)</f>
        <v>6938109.3199999994</v>
      </c>
    </row>
    <row r="26" spans="1:9" x14ac:dyDescent="0.25">
      <c r="A26" s="34" t="s">
        <v>62</v>
      </c>
      <c r="B26" s="35"/>
      <c r="C26" s="35"/>
      <c r="D26" s="35"/>
      <c r="E26" s="35"/>
      <c r="F26" s="35"/>
      <c r="G26" s="35"/>
      <c r="H26" s="35"/>
    </row>
    <row r="27" spans="1:9" x14ac:dyDescent="0.25">
      <c r="A27" s="34" t="s">
        <v>49</v>
      </c>
      <c r="B27" s="35"/>
      <c r="C27" s="35"/>
      <c r="D27" s="35"/>
      <c r="E27" s="35"/>
      <c r="F27" s="35"/>
      <c r="G27" s="35"/>
      <c r="H27" s="35"/>
    </row>
    <row r="28" spans="1:9" x14ac:dyDescent="0.25">
      <c r="A28" s="33" t="s">
        <v>86</v>
      </c>
      <c r="B28" s="35"/>
      <c r="C28" s="35"/>
      <c r="D28" s="35"/>
      <c r="E28" s="35"/>
      <c r="F28" s="35"/>
      <c r="G28" s="35"/>
      <c r="H28" s="35"/>
    </row>
    <row r="30" spans="1:9" x14ac:dyDescent="0.25">
      <c r="A30" s="3" t="s">
        <v>12</v>
      </c>
    </row>
    <row r="31" spans="1:9" ht="36" x14ac:dyDescent="0.25">
      <c r="B31" s="21" t="s">
        <v>19</v>
      </c>
      <c r="C31" s="22" t="s">
        <v>20</v>
      </c>
      <c r="D31" s="22" t="s">
        <v>21</v>
      </c>
      <c r="E31" s="22" t="s">
        <v>22</v>
      </c>
      <c r="F31" s="22" t="s">
        <v>23</v>
      </c>
      <c r="G31" s="23" t="s">
        <v>24</v>
      </c>
      <c r="H31" s="24" t="s">
        <v>10</v>
      </c>
    </row>
    <row r="32" spans="1:9" x14ac:dyDescent="0.25">
      <c r="A32" s="25" t="s">
        <v>25</v>
      </c>
      <c r="B32" s="26">
        <f t="shared" ref="B32:G38" si="5">B4+B18</f>
        <v>19749.870000000003</v>
      </c>
      <c r="C32" s="26">
        <f t="shared" si="5"/>
        <v>13533.560000000001</v>
      </c>
      <c r="D32" s="26">
        <f t="shared" si="5"/>
        <v>0</v>
      </c>
      <c r="E32" s="26">
        <f t="shared" si="5"/>
        <v>101361.45000000001</v>
      </c>
      <c r="F32" s="26">
        <f t="shared" si="5"/>
        <v>766.39</v>
      </c>
      <c r="G32" s="26">
        <f t="shared" si="5"/>
        <v>1524.78</v>
      </c>
      <c r="H32" s="8">
        <f t="shared" ref="H32" si="6">H4+H18</f>
        <v>136936.05000000002</v>
      </c>
    </row>
    <row r="33" spans="1:8" x14ac:dyDescent="0.25">
      <c r="A33" s="27" t="s">
        <v>26</v>
      </c>
      <c r="B33" s="26">
        <f t="shared" si="5"/>
        <v>208081.22999999998</v>
      </c>
      <c r="C33" s="26">
        <f t="shared" si="5"/>
        <v>57849.630000000005</v>
      </c>
      <c r="D33" s="26">
        <f t="shared" si="5"/>
        <v>0</v>
      </c>
      <c r="E33" s="26">
        <f t="shared" si="5"/>
        <v>172849.72</v>
      </c>
      <c r="F33" s="26">
        <f t="shared" si="5"/>
        <v>5964.25</v>
      </c>
      <c r="G33" s="26">
        <f t="shared" si="5"/>
        <v>8511.43</v>
      </c>
      <c r="H33" s="12">
        <f t="shared" ref="C33:H39" si="7">H5+H19</f>
        <v>453256.26</v>
      </c>
    </row>
    <row r="34" spans="1:8" x14ac:dyDescent="0.25">
      <c r="A34" s="27" t="s">
        <v>27</v>
      </c>
      <c r="B34" s="26">
        <f t="shared" si="5"/>
        <v>1210814.55</v>
      </c>
      <c r="C34" s="26">
        <f t="shared" si="5"/>
        <v>254186.33</v>
      </c>
      <c r="D34" s="26">
        <f t="shared" si="5"/>
        <v>633.80000000000007</v>
      </c>
      <c r="E34" s="26">
        <f t="shared" si="5"/>
        <v>24588.27</v>
      </c>
      <c r="F34" s="26">
        <f t="shared" si="5"/>
        <v>37558.32</v>
      </c>
      <c r="G34" s="26">
        <f t="shared" si="5"/>
        <v>47363.600000000006</v>
      </c>
      <c r="H34" s="12">
        <f t="shared" si="7"/>
        <v>1575144.87</v>
      </c>
    </row>
    <row r="35" spans="1:8" x14ac:dyDescent="0.25">
      <c r="A35" s="27" t="s">
        <v>28</v>
      </c>
      <c r="B35" s="26">
        <f t="shared" si="5"/>
        <v>1582326.0799999998</v>
      </c>
      <c r="C35" s="26">
        <f t="shared" si="5"/>
        <v>239855.34</v>
      </c>
      <c r="D35" s="26">
        <f t="shared" si="5"/>
        <v>5056.95</v>
      </c>
      <c r="E35" s="26">
        <f t="shared" si="5"/>
        <v>18.21</v>
      </c>
      <c r="F35" s="26">
        <f>F7+F21</f>
        <v>28582.18</v>
      </c>
      <c r="G35" s="26">
        <f t="shared" si="5"/>
        <v>85143.44</v>
      </c>
      <c r="H35" s="12">
        <f t="shared" si="7"/>
        <v>1940982.1999999997</v>
      </c>
    </row>
    <row r="36" spans="1:8" x14ac:dyDescent="0.25">
      <c r="A36" s="27" t="s">
        <v>29</v>
      </c>
      <c r="B36" s="26">
        <f t="shared" si="5"/>
        <v>903967.97</v>
      </c>
      <c r="C36" s="26">
        <f t="shared" si="5"/>
        <v>123254.04</v>
      </c>
      <c r="D36" s="26">
        <f t="shared" si="5"/>
        <v>267595.37</v>
      </c>
      <c r="E36" s="26">
        <f t="shared" si="5"/>
        <v>0</v>
      </c>
      <c r="F36" s="26">
        <f t="shared" si="5"/>
        <v>25223.010000000002</v>
      </c>
      <c r="G36" s="26">
        <f t="shared" si="5"/>
        <v>79090.490000000005</v>
      </c>
      <c r="H36" s="12">
        <f t="shared" si="7"/>
        <v>1399130.8800000001</v>
      </c>
    </row>
    <row r="37" spans="1:8" x14ac:dyDescent="0.25">
      <c r="A37" s="27" t="s">
        <v>30</v>
      </c>
      <c r="B37" s="26">
        <f t="shared" si="5"/>
        <v>80554.86</v>
      </c>
      <c r="C37" s="26">
        <f t="shared" si="5"/>
        <v>6263.26</v>
      </c>
      <c r="D37" s="26">
        <f t="shared" si="5"/>
        <v>1308043.6399999999</v>
      </c>
      <c r="E37" s="26">
        <f t="shared" si="5"/>
        <v>0</v>
      </c>
      <c r="F37" s="26">
        <f t="shared" si="5"/>
        <v>28805.58</v>
      </c>
      <c r="G37" s="26">
        <f t="shared" si="5"/>
        <v>13734.81</v>
      </c>
      <c r="H37" s="12">
        <f t="shared" si="7"/>
        <v>1437402.15</v>
      </c>
    </row>
    <row r="38" spans="1:8" x14ac:dyDescent="0.25">
      <c r="A38" s="27" t="s">
        <v>31</v>
      </c>
      <c r="B38" s="26">
        <f t="shared" si="5"/>
        <v>11731.900000000001</v>
      </c>
      <c r="C38" s="26">
        <f t="shared" si="5"/>
        <v>0</v>
      </c>
      <c r="D38" s="26">
        <f t="shared" si="5"/>
        <v>906144.64</v>
      </c>
      <c r="E38" s="26">
        <f t="shared" si="5"/>
        <v>0</v>
      </c>
      <c r="F38" s="26">
        <f t="shared" si="5"/>
        <v>40308.31</v>
      </c>
      <c r="G38" s="26">
        <f>G10+G24</f>
        <v>11059.83</v>
      </c>
      <c r="H38" s="12">
        <f t="shared" si="7"/>
        <v>969244.67999999993</v>
      </c>
    </row>
    <row r="39" spans="1:8" x14ac:dyDescent="0.25">
      <c r="A39" s="28" t="s">
        <v>10</v>
      </c>
      <c r="B39" s="15">
        <f t="shared" ref="B39" si="8">B11+B25</f>
        <v>4017226.46</v>
      </c>
      <c r="C39" s="15">
        <f t="shared" si="7"/>
        <v>694942.15999999992</v>
      </c>
      <c r="D39" s="15">
        <f t="shared" si="7"/>
        <v>2487474.4</v>
      </c>
      <c r="E39" s="15">
        <f t="shared" si="7"/>
        <v>298817.64999999997</v>
      </c>
      <c r="F39" s="15">
        <f t="shared" si="7"/>
        <v>167208.04</v>
      </c>
      <c r="G39" s="15">
        <f t="shared" si="7"/>
        <v>246428.37999999998</v>
      </c>
      <c r="H39" s="17">
        <f t="shared" si="7"/>
        <v>7912097.0899999999</v>
      </c>
    </row>
    <row r="40" spans="1:8" x14ac:dyDescent="0.25">
      <c r="A40" s="34" t="s">
        <v>49</v>
      </c>
    </row>
    <row r="41" spans="1:8" x14ac:dyDescent="0.25">
      <c r="A41" s="33" t="s">
        <v>86</v>
      </c>
    </row>
  </sheetData>
  <pageMargins left="0.7" right="0.7" top="0.75" bottom="0.75"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16384" width="40.42578125" style="2"/>
  </cols>
  <sheetData>
    <row r="1" spans="1:8" x14ac:dyDescent="0.25">
      <c r="A1" s="1" t="s">
        <v>76</v>
      </c>
    </row>
    <row r="2" spans="1:8" x14ac:dyDescent="0.25">
      <c r="A2" s="3" t="s">
        <v>0</v>
      </c>
    </row>
    <row r="3" spans="1:8" x14ac:dyDescent="0.25">
      <c r="B3" s="19" t="s">
        <v>13</v>
      </c>
      <c r="C3" s="20" t="s">
        <v>14</v>
      </c>
      <c r="D3" s="20" t="s">
        <v>15</v>
      </c>
      <c r="E3" s="20" t="s">
        <v>16</v>
      </c>
      <c r="F3" s="20" t="s">
        <v>17</v>
      </c>
      <c r="G3" s="18" t="s">
        <v>18</v>
      </c>
      <c r="H3" s="18" t="s">
        <v>1</v>
      </c>
    </row>
    <row r="4" spans="1:8" x14ac:dyDescent="0.25">
      <c r="A4" s="25" t="s">
        <v>32</v>
      </c>
      <c r="B4" s="6">
        <f>Men4_H!B4+Men4_F!B4</f>
        <v>15239.25</v>
      </c>
      <c r="C4" s="7">
        <f>Men4_H!C4+Men4_F!C4</f>
        <v>2567.1899999999996</v>
      </c>
      <c r="D4" s="7">
        <f>Men4_H!D4+Men4_F!D4</f>
        <v>858.04</v>
      </c>
      <c r="E4" s="7">
        <f>Men4_H!E4+Men4_F!E4</f>
        <v>433.90999999999997</v>
      </c>
      <c r="F4" s="7">
        <f>Men4_H!F4+Men4_F!F4</f>
        <v>232.66</v>
      </c>
      <c r="G4" s="7">
        <f>Men4_H!G4+Men4_F!G4</f>
        <v>184.81</v>
      </c>
      <c r="H4" s="8">
        <f>Men4_H!H4+Men4_F!H4</f>
        <v>19515.86</v>
      </c>
    </row>
    <row r="5" spans="1:8" x14ac:dyDescent="0.25">
      <c r="A5" s="27" t="s">
        <v>26</v>
      </c>
      <c r="B5" s="10">
        <f>Men4_H!B5+Men4_F!B5</f>
        <v>63794.270000000004</v>
      </c>
      <c r="C5" s="11">
        <f>Men4_H!C5+Men4_F!C5</f>
        <v>18543.900000000001</v>
      </c>
      <c r="D5" s="11">
        <f>Men4_H!D5+Men4_F!D5</f>
        <v>6535.41</v>
      </c>
      <c r="E5" s="11">
        <f>Men4_H!E5+Men4_F!E5</f>
        <v>2520.77</v>
      </c>
      <c r="F5" s="11">
        <f>Men4_H!F5+Men4_F!F5</f>
        <v>898.2</v>
      </c>
      <c r="G5" s="11">
        <f>Men4_H!G5+Men4_F!G5</f>
        <v>631.33000000000004</v>
      </c>
      <c r="H5" s="12">
        <f>Men4_H!H5+Men4_F!H5</f>
        <v>92923.88</v>
      </c>
    </row>
    <row r="6" spans="1:8" x14ac:dyDescent="0.25">
      <c r="A6" s="27" t="s">
        <v>27</v>
      </c>
      <c r="B6" s="10">
        <f>Men4_H!B6+Men4_F!B6</f>
        <v>183421.22999999998</v>
      </c>
      <c r="C6" s="11">
        <f>Men4_H!C6+Men4_F!C6</f>
        <v>146743.28</v>
      </c>
      <c r="D6" s="11">
        <f>Men4_H!D6+Men4_F!D6</f>
        <v>125025.48999999999</v>
      </c>
      <c r="E6" s="11">
        <f>Men4_H!E6+Men4_F!E6</f>
        <v>115455.98000000001</v>
      </c>
      <c r="F6" s="11">
        <f>Men4_H!F6+Men4_F!F6</f>
        <v>60673.79</v>
      </c>
      <c r="G6" s="11">
        <f>Men4_H!G6+Men4_F!G6</f>
        <v>28224.809999999998</v>
      </c>
      <c r="H6" s="12">
        <f>Men4_H!H6+Men4_F!H6</f>
        <v>659544.58000000007</v>
      </c>
    </row>
    <row r="7" spans="1:8" x14ac:dyDescent="0.25">
      <c r="A7" s="27" t="s">
        <v>28</v>
      </c>
      <c r="B7" s="10">
        <f>Men4_H!B7+Men4_F!B7</f>
        <v>153719.39000000001</v>
      </c>
      <c r="C7" s="11">
        <f>Men4_H!C7+Men4_F!C7</f>
        <v>139109.1</v>
      </c>
      <c r="D7" s="11">
        <f>Men4_H!D7+Men4_F!D7</f>
        <v>147168.65000000002</v>
      </c>
      <c r="E7" s="11">
        <f>Men4_H!E7+Men4_F!E7</f>
        <v>179336.95</v>
      </c>
      <c r="F7" s="11">
        <f>Men4_H!F7+Men4_F!F7</f>
        <v>138096.57</v>
      </c>
      <c r="G7" s="11">
        <f>Men4_H!G7+Men4_F!G7</f>
        <v>93971.540000000008</v>
      </c>
      <c r="H7" s="12">
        <f>Men4_H!H7+Men4_F!H7</f>
        <v>851402.20000000007</v>
      </c>
    </row>
    <row r="8" spans="1:8" x14ac:dyDescent="0.25">
      <c r="A8" s="27" t="s">
        <v>29</v>
      </c>
      <c r="B8" s="10">
        <f>Men4_H!B8+Men4_F!B8</f>
        <v>114329.98000000001</v>
      </c>
      <c r="C8" s="11">
        <f>Men4_H!C8+Men4_F!C8</f>
        <v>134629.72999999998</v>
      </c>
      <c r="D8" s="11">
        <f>Men4_H!D8+Men4_F!D8</f>
        <v>78548.89</v>
      </c>
      <c r="E8" s="11">
        <f>Men4_H!E8+Men4_F!E8</f>
        <v>52572.259999999995</v>
      </c>
      <c r="F8" s="11">
        <f>Men4_H!F8+Men4_F!F8</f>
        <v>31258.89</v>
      </c>
      <c r="G8" s="11">
        <f>Men4_H!G8+Men4_F!G8</f>
        <v>23030.799999999999</v>
      </c>
      <c r="H8" s="12">
        <f>Men4_H!H8+Men4_F!H8</f>
        <v>434370.55000000005</v>
      </c>
    </row>
    <row r="9" spans="1:8" x14ac:dyDescent="0.25">
      <c r="A9" s="27" t="s">
        <v>30</v>
      </c>
      <c r="B9" s="10">
        <f>Men4_H!B9+Men4_F!B9</f>
        <v>140432.12</v>
      </c>
      <c r="C9" s="11">
        <f>Men4_H!C9+Men4_F!C9</f>
        <v>151233.10999999999</v>
      </c>
      <c r="D9" s="11">
        <f>Men4_H!D9+Men4_F!D9</f>
        <v>40332.18</v>
      </c>
      <c r="E9" s="11">
        <f>Men4_H!E9+Men4_F!E9</f>
        <v>17032.53</v>
      </c>
      <c r="F9" s="11">
        <f>Men4_H!F9+Men4_F!F9</f>
        <v>7381.5</v>
      </c>
      <c r="G9" s="11">
        <f>Men4_H!G9+Men4_F!G9</f>
        <v>5202.55</v>
      </c>
      <c r="H9" s="12">
        <f>Men4_H!H9+Men4_F!H9</f>
        <v>361613.99</v>
      </c>
    </row>
    <row r="10" spans="1:8" x14ac:dyDescent="0.25">
      <c r="A10" s="27" t="s">
        <v>31</v>
      </c>
      <c r="B10" s="10">
        <f>Men4_H!B10+Men4_F!B10</f>
        <v>68456.34</v>
      </c>
      <c r="C10" s="11">
        <f>Men4_H!C10+Men4_F!C10</f>
        <v>50587.119999999995</v>
      </c>
      <c r="D10" s="11">
        <f>Men4_H!D10+Men4_F!D10</f>
        <v>7944.62</v>
      </c>
      <c r="E10" s="11">
        <f>Men4_H!E10+Men4_F!E10</f>
        <v>2166.21</v>
      </c>
      <c r="F10" s="11">
        <f>Men4_H!F10+Men4_F!F10</f>
        <v>806.92000000000007</v>
      </c>
      <c r="G10" s="11">
        <f>Men4_H!G10+Men4_F!G10</f>
        <v>473.42</v>
      </c>
      <c r="H10" s="12">
        <f>Men4_H!H10+Men4_F!H10</f>
        <v>130434.62999999999</v>
      </c>
    </row>
    <row r="11" spans="1:8" x14ac:dyDescent="0.25">
      <c r="A11" s="13" t="s">
        <v>10</v>
      </c>
      <c r="B11" s="14">
        <f>Men4_H!B11+Men4_F!B11</f>
        <v>739392.58000000007</v>
      </c>
      <c r="C11" s="15">
        <f>Men4_H!C11+Men4_F!C11</f>
        <v>643413.42999999993</v>
      </c>
      <c r="D11" s="15">
        <f>Men4_H!D11+Men4_F!D11</f>
        <v>406413.28</v>
      </c>
      <c r="E11" s="15">
        <f>Men4_H!E11+Men4_F!E11</f>
        <v>369518.61</v>
      </c>
      <c r="F11" s="15">
        <f>Men4_H!F11+Men4_F!F11</f>
        <v>239348.53</v>
      </c>
      <c r="G11" s="15">
        <f>Men4_H!G11+Men4_F!G11</f>
        <v>151719.26</v>
      </c>
      <c r="H11" s="17">
        <f>Men4_H!H11+Men4_F!H11</f>
        <v>2549805.69</v>
      </c>
    </row>
    <row r="12" spans="1:8" x14ac:dyDescent="0.25">
      <c r="A12" s="34" t="s">
        <v>61</v>
      </c>
      <c r="B12" s="35"/>
      <c r="C12" s="35"/>
      <c r="D12" s="35"/>
      <c r="E12" s="35"/>
      <c r="F12" s="35"/>
      <c r="G12" s="35"/>
      <c r="H12" s="35"/>
    </row>
    <row r="13" spans="1:8" x14ac:dyDescent="0.25">
      <c r="A13" s="34" t="s">
        <v>49</v>
      </c>
      <c r="B13" s="35"/>
      <c r="C13" s="35"/>
      <c r="D13" s="35"/>
      <c r="E13" s="35"/>
      <c r="F13" s="35"/>
      <c r="G13" s="35"/>
      <c r="H13" s="35"/>
    </row>
    <row r="14" spans="1:8" x14ac:dyDescent="0.25">
      <c r="A14" s="33" t="s">
        <v>86</v>
      </c>
      <c r="B14" s="35"/>
      <c r="C14" s="35"/>
      <c r="D14" s="35"/>
      <c r="E14" s="35"/>
      <c r="F14" s="35"/>
      <c r="G14" s="35"/>
      <c r="H14" s="35"/>
    </row>
    <row r="16" spans="1:8" x14ac:dyDescent="0.25">
      <c r="A16" s="3" t="s">
        <v>11</v>
      </c>
    </row>
    <row r="17" spans="1:8" x14ac:dyDescent="0.25">
      <c r="B17" s="19" t="s">
        <v>13</v>
      </c>
      <c r="C17" s="20" t="s">
        <v>14</v>
      </c>
      <c r="D17" s="20" t="s">
        <v>15</v>
      </c>
      <c r="E17" s="20" t="s">
        <v>16</v>
      </c>
      <c r="F17" s="20" t="s">
        <v>17</v>
      </c>
      <c r="G17" s="18" t="s">
        <v>18</v>
      </c>
      <c r="H17" s="4" t="s">
        <v>1</v>
      </c>
    </row>
    <row r="18" spans="1:8" x14ac:dyDescent="0.25">
      <c r="A18" s="25" t="s">
        <v>32</v>
      </c>
      <c r="B18" s="6">
        <f>Men4_H!B18+Men4_F!B18</f>
        <v>195060.66</v>
      </c>
      <c r="C18" s="7">
        <f>Men4_H!C18+Men4_F!C18</f>
        <v>29194.489999999998</v>
      </c>
      <c r="D18" s="7">
        <f>Men4_H!D18+Men4_F!D18</f>
        <v>6316.2000000000007</v>
      </c>
      <c r="E18" s="7">
        <f>Men4_H!E18+Men4_F!E18</f>
        <v>2672.73</v>
      </c>
      <c r="F18" s="7">
        <f>Men4_H!F18+Men4_F!F18</f>
        <v>1420.8899999999999</v>
      </c>
      <c r="G18" s="7">
        <f>Men4_H!G18+Men4_F!G18</f>
        <v>1087.3200000000002</v>
      </c>
      <c r="H18" s="8">
        <f>Men4_H!H18+Men4_F!H18</f>
        <v>235752.29</v>
      </c>
    </row>
    <row r="19" spans="1:8" x14ac:dyDescent="0.25">
      <c r="A19" s="27" t="s">
        <v>26</v>
      </c>
      <c r="B19" s="10">
        <f>Men4_H!B19+Men4_F!B19</f>
        <v>554296.49</v>
      </c>
      <c r="C19" s="11">
        <f>Men4_H!C19+Men4_F!C19</f>
        <v>199711.21000000002</v>
      </c>
      <c r="D19" s="11">
        <f>Men4_H!D19+Men4_F!D19</f>
        <v>41042.600000000006</v>
      </c>
      <c r="E19" s="11">
        <f>Men4_H!E19+Men4_F!E19</f>
        <v>12894.78</v>
      </c>
      <c r="F19" s="11">
        <f>Men4_H!F19+Men4_F!F19</f>
        <v>3837.19</v>
      </c>
      <c r="G19" s="11">
        <f>Men4_H!G19+Men4_F!G19</f>
        <v>2355.79</v>
      </c>
      <c r="H19" s="12">
        <f>Men4_H!H19+Men4_F!H19</f>
        <v>814138.05999999994</v>
      </c>
    </row>
    <row r="20" spans="1:8" x14ac:dyDescent="0.25">
      <c r="A20" s="27" t="s">
        <v>27</v>
      </c>
      <c r="B20" s="10">
        <f>Men4_H!B20+Men4_F!B20</f>
        <v>1208799.22</v>
      </c>
      <c r="C20" s="11">
        <f>Men4_H!C20+Men4_F!C20</f>
        <v>881467.3899999999</v>
      </c>
      <c r="D20" s="11">
        <f>Men4_H!D20+Men4_F!D20</f>
        <v>574647.26</v>
      </c>
      <c r="E20" s="11">
        <f>Men4_H!E20+Men4_F!E20</f>
        <v>475734.56</v>
      </c>
      <c r="F20" s="11">
        <f>Men4_H!F20+Men4_F!F20</f>
        <v>145265.85</v>
      </c>
      <c r="G20" s="11">
        <f>Men4_H!G20+Men4_F!G20</f>
        <v>48216.71</v>
      </c>
      <c r="H20" s="12">
        <f>Men4_H!H20+Men4_F!H20</f>
        <v>3334130.9899999998</v>
      </c>
    </row>
    <row r="21" spans="1:8" x14ac:dyDescent="0.25">
      <c r="A21" s="27" t="s">
        <v>28</v>
      </c>
      <c r="B21" s="10">
        <f>Men4_H!B21+Men4_F!B21</f>
        <v>1098721.51</v>
      </c>
      <c r="C21" s="11">
        <f>Men4_H!C21+Men4_F!C21</f>
        <v>839170.06</v>
      </c>
      <c r="D21" s="11">
        <f>Men4_H!D21+Men4_F!D21</f>
        <v>756362.04</v>
      </c>
      <c r="E21" s="11">
        <f>Men4_H!E21+Men4_F!E21</f>
        <v>783434.58000000007</v>
      </c>
      <c r="F21" s="11">
        <f>Men4_H!F21+Men4_F!F21</f>
        <v>279887.03000000003</v>
      </c>
      <c r="G21" s="11">
        <f>Men4_H!G21+Men4_F!G21</f>
        <v>93964.77</v>
      </c>
      <c r="H21" s="12">
        <f>Men4_H!H21+Men4_F!H21</f>
        <v>3851539.99</v>
      </c>
    </row>
    <row r="22" spans="1:8" x14ac:dyDescent="0.25">
      <c r="A22" s="27" t="s">
        <v>29</v>
      </c>
      <c r="B22" s="10">
        <f>Men4_H!B22+Men4_F!B22</f>
        <v>989092.89999999991</v>
      </c>
      <c r="C22" s="11">
        <f>Men4_H!C22+Men4_F!C22</f>
        <v>1000171.23</v>
      </c>
      <c r="D22" s="11">
        <f>Men4_H!D22+Men4_F!D22</f>
        <v>316649.14</v>
      </c>
      <c r="E22" s="11">
        <f>Men4_H!E22+Men4_F!E22</f>
        <v>121288.8</v>
      </c>
      <c r="F22" s="11">
        <f>Men4_H!F22+Men4_F!F22</f>
        <v>31770.61</v>
      </c>
      <c r="G22" s="11">
        <f>Men4_H!G22+Men4_F!G22</f>
        <v>12472.119999999999</v>
      </c>
      <c r="H22" s="12">
        <f>Men4_H!H22+Men4_F!H22</f>
        <v>2471444.8000000003</v>
      </c>
    </row>
    <row r="23" spans="1:8" x14ac:dyDescent="0.25">
      <c r="A23" s="27" t="s">
        <v>30</v>
      </c>
      <c r="B23" s="10">
        <f>Men4_H!B23+Men4_F!B23</f>
        <v>1305050.6200000001</v>
      </c>
      <c r="C23" s="11">
        <f>Men4_H!C23+Men4_F!C23</f>
        <v>1189905.8700000001</v>
      </c>
      <c r="D23" s="11">
        <f>Men4_H!D23+Men4_F!D23</f>
        <v>96160.72</v>
      </c>
      <c r="E23" s="11">
        <f>Men4_H!E23+Men4_F!E23</f>
        <v>17851.78</v>
      </c>
      <c r="F23" s="11">
        <f>Men4_H!F23+Men4_F!F23</f>
        <v>4401.07</v>
      </c>
      <c r="G23" s="11">
        <f>Men4_H!G23+Men4_F!G23</f>
        <v>1944.29</v>
      </c>
      <c r="H23" s="12">
        <f>Men4_H!H23+Men4_F!H23</f>
        <v>2615314.35</v>
      </c>
    </row>
    <row r="24" spans="1:8" x14ac:dyDescent="0.25">
      <c r="A24" s="27" t="s">
        <v>31</v>
      </c>
      <c r="B24" s="10">
        <f>Men4_H!B24+Men4_F!B24</f>
        <v>930389.14999999991</v>
      </c>
      <c r="C24" s="11">
        <f>Men4_H!C24+Men4_F!C24</f>
        <v>477116.72</v>
      </c>
      <c r="D24" s="11">
        <f>Men4_H!D24+Men4_F!D24</f>
        <v>25901.25</v>
      </c>
      <c r="E24" s="11">
        <f>Men4_H!E24+Men4_F!E24</f>
        <v>3508.83</v>
      </c>
      <c r="F24" s="11">
        <f>Men4_H!F24+Men4_F!F24</f>
        <v>731.8</v>
      </c>
      <c r="G24" s="11">
        <f>Men4_H!G24+Men4_F!G24</f>
        <v>269.86</v>
      </c>
      <c r="H24" s="12">
        <f>Men4_H!H24+Men4_F!H24</f>
        <v>1437917.6099999999</v>
      </c>
    </row>
    <row r="25" spans="1:8" x14ac:dyDescent="0.25">
      <c r="A25" s="13" t="s">
        <v>10</v>
      </c>
      <c r="B25" s="14">
        <f>Men4_H!B25+Men4_F!B25</f>
        <v>6281410.5499999998</v>
      </c>
      <c r="C25" s="15">
        <f>Men4_H!C25+Men4_F!C25</f>
        <v>4616736.9700000007</v>
      </c>
      <c r="D25" s="15">
        <f>Men4_H!D25+Men4_F!D25</f>
        <v>1817079.21</v>
      </c>
      <c r="E25" s="15">
        <f>Men4_H!E25+Men4_F!E25</f>
        <v>1417386.06</v>
      </c>
      <c r="F25" s="15">
        <f>Men4_H!F25+Men4_F!F25</f>
        <v>467314.44000000006</v>
      </c>
      <c r="G25" s="15">
        <f>Men4_H!G25+Men4_F!G25</f>
        <v>160310.85999999999</v>
      </c>
      <c r="H25" s="17">
        <f>Men4_H!H25+Men4_F!H25</f>
        <v>14760238.09</v>
      </c>
    </row>
    <row r="26" spans="1:8" x14ac:dyDescent="0.25">
      <c r="A26" s="34" t="s">
        <v>62</v>
      </c>
      <c r="B26" s="35"/>
      <c r="C26" s="35"/>
      <c r="D26" s="35"/>
      <c r="E26" s="35"/>
      <c r="F26" s="35"/>
      <c r="G26" s="35"/>
      <c r="H26" s="35"/>
    </row>
    <row r="27" spans="1:8" x14ac:dyDescent="0.25">
      <c r="A27" s="34" t="s">
        <v>49</v>
      </c>
      <c r="B27" s="35"/>
      <c r="C27" s="35"/>
      <c r="D27" s="35"/>
      <c r="E27" s="35"/>
      <c r="F27" s="35"/>
      <c r="G27" s="35"/>
      <c r="H27" s="35"/>
    </row>
    <row r="28" spans="1:8" x14ac:dyDescent="0.25">
      <c r="A28" s="33" t="s">
        <v>86</v>
      </c>
      <c r="B28" s="35"/>
      <c r="C28" s="35"/>
      <c r="D28" s="35"/>
      <c r="E28" s="35"/>
      <c r="F28" s="35"/>
      <c r="G28" s="35"/>
      <c r="H28" s="35"/>
    </row>
    <row r="30" spans="1:8" x14ac:dyDescent="0.25">
      <c r="A30" s="3" t="s">
        <v>12</v>
      </c>
    </row>
    <row r="31" spans="1:8" x14ac:dyDescent="0.25">
      <c r="B31" s="19" t="s">
        <v>13</v>
      </c>
      <c r="C31" s="20" t="s">
        <v>14</v>
      </c>
      <c r="D31" s="20" t="s">
        <v>15</v>
      </c>
      <c r="E31" s="20" t="s">
        <v>16</v>
      </c>
      <c r="F31" s="20" t="s">
        <v>17</v>
      </c>
      <c r="G31" s="18" t="s">
        <v>18</v>
      </c>
      <c r="H31" s="4" t="s">
        <v>1</v>
      </c>
    </row>
    <row r="32" spans="1:8" x14ac:dyDescent="0.25">
      <c r="A32" s="25" t="s">
        <v>32</v>
      </c>
      <c r="B32" s="6">
        <f t="shared" ref="B32:H39" si="0">B4+B18</f>
        <v>210299.91</v>
      </c>
      <c r="C32" s="7">
        <f t="shared" si="0"/>
        <v>31761.679999999997</v>
      </c>
      <c r="D32" s="7">
        <f t="shared" si="0"/>
        <v>7174.2400000000007</v>
      </c>
      <c r="E32" s="7">
        <f t="shared" si="0"/>
        <v>3106.64</v>
      </c>
      <c r="F32" s="7">
        <f t="shared" si="0"/>
        <v>1653.55</v>
      </c>
      <c r="G32" s="7">
        <f t="shared" si="0"/>
        <v>1272.1300000000001</v>
      </c>
      <c r="H32" s="8">
        <f t="shared" si="0"/>
        <v>255268.15000000002</v>
      </c>
    </row>
    <row r="33" spans="1:8" x14ac:dyDescent="0.25">
      <c r="A33" s="27" t="s">
        <v>26</v>
      </c>
      <c r="B33" s="10">
        <f t="shared" si="0"/>
        <v>618090.76</v>
      </c>
      <c r="C33" s="11">
        <f t="shared" si="0"/>
        <v>218255.11000000002</v>
      </c>
      <c r="D33" s="11">
        <f t="shared" si="0"/>
        <v>47578.010000000009</v>
      </c>
      <c r="E33" s="11">
        <f t="shared" si="0"/>
        <v>15415.550000000001</v>
      </c>
      <c r="F33" s="11">
        <f t="shared" si="0"/>
        <v>4735.3900000000003</v>
      </c>
      <c r="G33" s="11">
        <f t="shared" si="0"/>
        <v>2987.12</v>
      </c>
      <c r="H33" s="12">
        <f t="shared" si="0"/>
        <v>907061.94</v>
      </c>
    </row>
    <row r="34" spans="1:8" x14ac:dyDescent="0.25">
      <c r="A34" s="27" t="s">
        <v>27</v>
      </c>
      <c r="B34" s="10">
        <f t="shared" si="0"/>
        <v>1392220.45</v>
      </c>
      <c r="C34" s="11">
        <f t="shared" si="0"/>
        <v>1028210.6699999999</v>
      </c>
      <c r="D34" s="11">
        <f t="shared" si="0"/>
        <v>699672.75</v>
      </c>
      <c r="E34" s="11">
        <f t="shared" si="0"/>
        <v>591190.54</v>
      </c>
      <c r="F34" s="11">
        <f t="shared" si="0"/>
        <v>205939.64</v>
      </c>
      <c r="G34" s="11">
        <f t="shared" si="0"/>
        <v>76441.51999999999</v>
      </c>
      <c r="H34" s="12">
        <f t="shared" si="0"/>
        <v>3993675.57</v>
      </c>
    </row>
    <row r="35" spans="1:8" x14ac:dyDescent="0.25">
      <c r="A35" s="27" t="s">
        <v>28</v>
      </c>
      <c r="B35" s="10">
        <f t="shared" si="0"/>
        <v>1252440.8999999999</v>
      </c>
      <c r="C35" s="11">
        <f t="shared" si="0"/>
        <v>978279.16</v>
      </c>
      <c r="D35" s="11">
        <f t="shared" si="0"/>
        <v>903530.69000000006</v>
      </c>
      <c r="E35" s="11">
        <f t="shared" si="0"/>
        <v>962771.53</v>
      </c>
      <c r="F35" s="11">
        <f t="shared" si="0"/>
        <v>417983.60000000003</v>
      </c>
      <c r="G35" s="11">
        <f t="shared" si="0"/>
        <v>187936.31</v>
      </c>
      <c r="H35" s="12">
        <f t="shared" si="0"/>
        <v>4702942.1900000004</v>
      </c>
    </row>
    <row r="36" spans="1:8" x14ac:dyDescent="0.25">
      <c r="A36" s="27" t="s">
        <v>29</v>
      </c>
      <c r="B36" s="10">
        <f t="shared" si="0"/>
        <v>1103422.8799999999</v>
      </c>
      <c r="C36" s="11">
        <f t="shared" si="0"/>
        <v>1134800.96</v>
      </c>
      <c r="D36" s="11">
        <f t="shared" si="0"/>
        <v>395198.03</v>
      </c>
      <c r="E36" s="11">
        <f t="shared" si="0"/>
        <v>173861.06</v>
      </c>
      <c r="F36" s="11">
        <f t="shared" si="0"/>
        <v>63029.5</v>
      </c>
      <c r="G36" s="11">
        <f t="shared" si="0"/>
        <v>35502.92</v>
      </c>
      <c r="H36" s="12">
        <f t="shared" si="0"/>
        <v>2905815.3500000006</v>
      </c>
    </row>
    <row r="37" spans="1:8" x14ac:dyDescent="0.25">
      <c r="A37" s="27" t="s">
        <v>30</v>
      </c>
      <c r="B37" s="10">
        <f t="shared" si="0"/>
        <v>1445482.7400000002</v>
      </c>
      <c r="C37" s="11">
        <f t="shared" si="0"/>
        <v>1341138.98</v>
      </c>
      <c r="D37" s="11">
        <f t="shared" si="0"/>
        <v>136492.9</v>
      </c>
      <c r="E37" s="11">
        <f t="shared" si="0"/>
        <v>34884.31</v>
      </c>
      <c r="F37" s="11">
        <f t="shared" si="0"/>
        <v>11782.57</v>
      </c>
      <c r="G37" s="11">
        <f t="shared" si="0"/>
        <v>7146.84</v>
      </c>
      <c r="H37" s="12">
        <f t="shared" si="0"/>
        <v>2976928.34</v>
      </c>
    </row>
    <row r="38" spans="1:8" x14ac:dyDescent="0.25">
      <c r="A38" s="27" t="s">
        <v>31</v>
      </c>
      <c r="B38" s="10">
        <f t="shared" si="0"/>
        <v>998845.48999999987</v>
      </c>
      <c r="C38" s="11">
        <f t="shared" si="0"/>
        <v>527703.84</v>
      </c>
      <c r="D38" s="11">
        <f t="shared" si="0"/>
        <v>33845.870000000003</v>
      </c>
      <c r="E38" s="11">
        <f t="shared" si="0"/>
        <v>5675.04</v>
      </c>
      <c r="F38" s="11">
        <f t="shared" si="0"/>
        <v>1538.72</v>
      </c>
      <c r="G38" s="11">
        <f t="shared" si="0"/>
        <v>743.28</v>
      </c>
      <c r="H38" s="12">
        <f t="shared" si="0"/>
        <v>1568352.2399999998</v>
      </c>
    </row>
    <row r="39" spans="1:8" x14ac:dyDescent="0.25">
      <c r="A39" s="13" t="s">
        <v>10</v>
      </c>
      <c r="B39" s="14">
        <f t="shared" si="0"/>
        <v>7020803.1299999999</v>
      </c>
      <c r="C39" s="15">
        <f t="shared" si="0"/>
        <v>5260150.4000000004</v>
      </c>
      <c r="D39" s="15">
        <f t="shared" si="0"/>
        <v>2223492.4900000002</v>
      </c>
      <c r="E39" s="15">
        <f t="shared" si="0"/>
        <v>1786904.67</v>
      </c>
      <c r="F39" s="15">
        <f t="shared" si="0"/>
        <v>706662.97000000009</v>
      </c>
      <c r="G39" s="15">
        <f t="shared" si="0"/>
        <v>312030.12</v>
      </c>
      <c r="H39" s="17">
        <f t="shared" si="0"/>
        <v>17310043.780000001</v>
      </c>
    </row>
    <row r="40" spans="1:8" x14ac:dyDescent="0.25">
      <c r="A40" s="34" t="s">
        <v>49</v>
      </c>
    </row>
    <row r="41" spans="1:8" x14ac:dyDescent="0.25">
      <c r="A41" s="33" t="s">
        <v>86</v>
      </c>
    </row>
  </sheetData>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Normal="100"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9" width="10" style="2" customWidth="1"/>
    <col min="10" max="10" width="11.5703125" style="2" customWidth="1"/>
    <col min="11" max="11" width="11.28515625" style="2" customWidth="1"/>
    <col min="12" max="12" width="10.28515625" style="2" customWidth="1"/>
    <col min="13" max="13" width="10.7109375" style="2" customWidth="1"/>
    <col min="14" max="14" width="12.7109375" style="2" customWidth="1"/>
    <col min="15" max="15" width="13.85546875" style="2" customWidth="1"/>
    <col min="16" max="16" width="19.140625" style="2" customWidth="1"/>
    <col min="17" max="16384" width="40.42578125" style="2"/>
  </cols>
  <sheetData>
    <row r="1" spans="1:16" x14ac:dyDescent="0.25">
      <c r="A1" s="1" t="s">
        <v>77</v>
      </c>
      <c r="J1" s="50"/>
      <c r="K1" s="50"/>
      <c r="L1" s="50"/>
      <c r="M1" s="50"/>
      <c r="N1" s="50"/>
      <c r="O1" s="50"/>
      <c r="P1" s="50"/>
    </row>
    <row r="2" spans="1:16" x14ac:dyDescent="0.25">
      <c r="A2" s="3" t="s">
        <v>0</v>
      </c>
      <c r="J2" s="50"/>
      <c r="K2" s="50"/>
      <c r="L2" s="50"/>
      <c r="M2" s="50"/>
      <c r="N2" s="50"/>
      <c r="O2" s="50"/>
      <c r="P2" s="50"/>
    </row>
    <row r="3" spans="1:16" x14ac:dyDescent="0.25">
      <c r="B3" s="19" t="s">
        <v>13</v>
      </c>
      <c r="C3" s="20" t="s">
        <v>14</v>
      </c>
      <c r="D3" s="20" t="s">
        <v>15</v>
      </c>
      <c r="E3" s="20" t="s">
        <v>16</v>
      </c>
      <c r="F3" s="20" t="s">
        <v>17</v>
      </c>
      <c r="G3" s="18" t="s">
        <v>18</v>
      </c>
      <c r="H3" s="18" t="s">
        <v>1</v>
      </c>
      <c r="J3" s="50"/>
      <c r="K3" s="50"/>
      <c r="L3" s="50"/>
      <c r="M3" s="50"/>
      <c r="N3" s="50"/>
      <c r="O3" s="50"/>
      <c r="P3" s="50"/>
    </row>
    <row r="4" spans="1:16" x14ac:dyDescent="0.25">
      <c r="A4" s="25" t="s">
        <v>32</v>
      </c>
      <c r="B4" s="6">
        <v>8456.48</v>
      </c>
      <c r="C4" s="7">
        <v>1429.61</v>
      </c>
      <c r="D4" s="7">
        <v>528.62</v>
      </c>
      <c r="E4" s="7">
        <v>257.81</v>
      </c>
      <c r="F4" s="7">
        <v>133.47999999999999</v>
      </c>
      <c r="G4" s="7">
        <v>122.2</v>
      </c>
      <c r="H4" s="8">
        <f>SUM(B4:G4)</f>
        <v>10928.2</v>
      </c>
      <c r="I4" s="49"/>
      <c r="J4" s="50"/>
      <c r="K4" s="50"/>
      <c r="L4" s="50"/>
      <c r="M4" s="50"/>
      <c r="N4" s="50"/>
      <c r="O4" s="50"/>
      <c r="P4" s="50"/>
    </row>
    <row r="5" spans="1:16" x14ac:dyDescent="0.25">
      <c r="A5" s="27" t="s">
        <v>26</v>
      </c>
      <c r="B5" s="10">
        <v>32498.75</v>
      </c>
      <c r="C5" s="11">
        <v>9362.9</v>
      </c>
      <c r="D5" s="11">
        <v>3596.07</v>
      </c>
      <c r="E5" s="11">
        <v>1516.38</v>
      </c>
      <c r="F5" s="11">
        <v>530.52</v>
      </c>
      <c r="G5" s="11">
        <v>385.23</v>
      </c>
      <c r="H5" s="12">
        <f t="shared" ref="H5:H10" si="0">SUM(B5:G5)</f>
        <v>47889.85</v>
      </c>
      <c r="I5" s="49"/>
      <c r="J5" s="50"/>
      <c r="K5" s="50"/>
      <c r="L5" s="50"/>
      <c r="M5" s="50"/>
      <c r="N5" s="50"/>
      <c r="O5" s="50"/>
      <c r="P5" s="50"/>
    </row>
    <row r="6" spans="1:16" x14ac:dyDescent="0.25">
      <c r="A6" s="27" t="s">
        <v>27</v>
      </c>
      <c r="B6" s="10">
        <v>116222.3</v>
      </c>
      <c r="C6" s="11">
        <v>83169.95</v>
      </c>
      <c r="D6" s="11">
        <v>77714.179999999993</v>
      </c>
      <c r="E6" s="11">
        <v>81485.77</v>
      </c>
      <c r="F6" s="11">
        <v>46031.14</v>
      </c>
      <c r="G6" s="11">
        <v>20781.419999999998</v>
      </c>
      <c r="H6" s="12">
        <f t="shared" si="0"/>
        <v>425404.76</v>
      </c>
      <c r="I6" s="49"/>
      <c r="J6" s="50"/>
      <c r="K6" s="50"/>
      <c r="L6" s="50"/>
      <c r="M6" s="50"/>
      <c r="N6" s="50"/>
      <c r="O6" s="50"/>
      <c r="P6" s="50"/>
    </row>
    <row r="7" spans="1:16" x14ac:dyDescent="0.25">
      <c r="A7" s="27" t="s">
        <v>28</v>
      </c>
      <c r="B7" s="10">
        <v>99478.28</v>
      </c>
      <c r="C7" s="11">
        <v>61821.02</v>
      </c>
      <c r="D7" s="11">
        <v>76482.070000000007</v>
      </c>
      <c r="E7" s="11">
        <v>121942.17</v>
      </c>
      <c r="F7" s="11">
        <v>109932.83</v>
      </c>
      <c r="G7" s="11">
        <v>77635.55</v>
      </c>
      <c r="H7" s="12">
        <f t="shared" si="0"/>
        <v>547291.92000000004</v>
      </c>
      <c r="I7" s="49"/>
      <c r="J7" s="50"/>
      <c r="K7" s="50"/>
      <c r="L7" s="50"/>
      <c r="M7" s="50"/>
      <c r="N7" s="50"/>
      <c r="O7" s="50"/>
      <c r="P7" s="50"/>
    </row>
    <row r="8" spans="1:16" x14ac:dyDescent="0.25">
      <c r="A8" s="27" t="s">
        <v>29</v>
      </c>
      <c r="B8" s="10">
        <v>51631.07</v>
      </c>
      <c r="C8" s="11">
        <v>67806.559999999998</v>
      </c>
      <c r="D8" s="11">
        <v>47958.41</v>
      </c>
      <c r="E8" s="11">
        <v>38609.35</v>
      </c>
      <c r="F8" s="11">
        <v>25723.01</v>
      </c>
      <c r="G8" s="11">
        <v>19699.11</v>
      </c>
      <c r="H8" s="12">
        <f t="shared" si="0"/>
        <v>251427.51</v>
      </c>
      <c r="I8" s="49"/>
      <c r="J8" s="50"/>
      <c r="K8" s="50"/>
      <c r="L8" s="50"/>
      <c r="M8" s="50"/>
      <c r="N8" s="50"/>
      <c r="O8" s="50"/>
      <c r="P8" s="50"/>
    </row>
    <row r="9" spans="1:16" x14ac:dyDescent="0.25">
      <c r="A9" s="27" t="s">
        <v>30</v>
      </c>
      <c r="B9" s="10">
        <v>51021.8</v>
      </c>
      <c r="C9" s="11">
        <v>115101.31</v>
      </c>
      <c r="D9" s="11">
        <v>34422.33</v>
      </c>
      <c r="E9" s="11">
        <v>15370.91</v>
      </c>
      <c r="F9" s="11">
        <v>6896.96</v>
      </c>
      <c r="G9" s="11">
        <v>4794.24</v>
      </c>
      <c r="H9" s="12">
        <f t="shared" si="0"/>
        <v>227607.55</v>
      </c>
      <c r="I9" s="49"/>
      <c r="J9" s="50"/>
    </row>
    <row r="10" spans="1:16" x14ac:dyDescent="0.25">
      <c r="A10" s="27" t="s">
        <v>31</v>
      </c>
      <c r="B10" s="10">
        <v>17064.2</v>
      </c>
      <c r="C10" s="11">
        <v>38317.629999999997</v>
      </c>
      <c r="D10" s="11">
        <v>6765.09</v>
      </c>
      <c r="E10" s="11">
        <v>1923.2</v>
      </c>
      <c r="F10" s="11">
        <v>722.24</v>
      </c>
      <c r="G10" s="11">
        <v>440.6</v>
      </c>
      <c r="H10" s="12">
        <f t="shared" si="0"/>
        <v>65232.959999999992</v>
      </c>
      <c r="I10" s="49"/>
      <c r="J10" s="50"/>
      <c r="K10" s="50"/>
      <c r="L10" s="50"/>
      <c r="M10" s="50"/>
      <c r="N10" s="50"/>
      <c r="O10" s="50"/>
      <c r="P10" s="50"/>
    </row>
    <row r="11" spans="1:16" x14ac:dyDescent="0.25">
      <c r="A11" s="13" t="s">
        <v>10</v>
      </c>
      <c r="B11" s="14">
        <f>SUM(B4:B10)</f>
        <v>376372.88</v>
      </c>
      <c r="C11" s="15">
        <f t="shared" ref="C11:H11" si="1">SUM(C4:C10)</f>
        <v>377008.98</v>
      </c>
      <c r="D11" s="15">
        <f t="shared" si="1"/>
        <v>247466.77</v>
      </c>
      <c r="E11" s="15">
        <f t="shared" si="1"/>
        <v>261105.59000000003</v>
      </c>
      <c r="F11" s="15">
        <f t="shared" si="1"/>
        <v>189970.18</v>
      </c>
      <c r="G11" s="15">
        <f t="shared" si="1"/>
        <v>123858.35</v>
      </c>
      <c r="H11" s="17">
        <f t="shared" si="1"/>
        <v>1575782.75</v>
      </c>
      <c r="J11" s="50"/>
      <c r="K11" s="50"/>
      <c r="L11" s="50"/>
      <c r="M11" s="50"/>
      <c r="N11" s="50"/>
      <c r="O11" s="50"/>
      <c r="P11" s="50"/>
    </row>
    <row r="12" spans="1:16" x14ac:dyDescent="0.25">
      <c r="A12" s="34" t="s">
        <v>61</v>
      </c>
      <c r="B12" s="35"/>
      <c r="C12" s="35"/>
      <c r="D12" s="35"/>
      <c r="E12" s="35"/>
      <c r="F12" s="35"/>
      <c r="G12" s="35"/>
      <c r="H12" s="35"/>
      <c r="J12" s="50"/>
      <c r="K12" s="50"/>
      <c r="L12" s="50"/>
      <c r="M12" s="50"/>
      <c r="N12" s="50"/>
      <c r="O12" s="50"/>
      <c r="P12" s="50"/>
    </row>
    <row r="13" spans="1:16" x14ac:dyDescent="0.25">
      <c r="A13" s="34" t="s">
        <v>49</v>
      </c>
      <c r="B13" s="35"/>
      <c r="C13" s="35"/>
      <c r="D13" s="35"/>
      <c r="E13" s="35"/>
      <c r="F13" s="35"/>
      <c r="G13" s="35"/>
      <c r="H13" s="35"/>
      <c r="J13" s="50"/>
      <c r="K13" s="50"/>
      <c r="L13" s="50"/>
      <c r="M13" s="50"/>
      <c r="N13" s="50"/>
      <c r="O13" s="50"/>
      <c r="P13" s="50"/>
    </row>
    <row r="14" spans="1:16" x14ac:dyDescent="0.25">
      <c r="A14" s="33" t="s">
        <v>86</v>
      </c>
      <c r="B14" s="35"/>
      <c r="C14" s="35"/>
      <c r="D14" s="35"/>
      <c r="E14" s="35"/>
      <c r="F14" s="35"/>
      <c r="G14" s="35"/>
      <c r="H14" s="35"/>
      <c r="J14" s="50"/>
      <c r="K14" s="50"/>
      <c r="L14" s="50"/>
      <c r="M14" s="50"/>
      <c r="N14" s="50"/>
      <c r="O14" s="50"/>
      <c r="P14" s="50"/>
    </row>
    <row r="15" spans="1:16" x14ac:dyDescent="0.25">
      <c r="J15" s="50"/>
      <c r="K15" s="50"/>
      <c r="L15" s="50"/>
      <c r="M15" s="50"/>
      <c r="N15" s="50"/>
      <c r="O15" s="50"/>
      <c r="P15" s="50"/>
    </row>
    <row r="16" spans="1:16" x14ac:dyDescent="0.25">
      <c r="A16" s="3" t="s">
        <v>11</v>
      </c>
      <c r="J16" s="50"/>
      <c r="K16" s="50"/>
      <c r="L16" s="50"/>
      <c r="M16" s="50"/>
      <c r="N16" s="50"/>
      <c r="O16" s="50"/>
      <c r="P16" s="50"/>
    </row>
    <row r="17" spans="1:16" x14ac:dyDescent="0.25">
      <c r="B17" s="19" t="s">
        <v>13</v>
      </c>
      <c r="C17" s="20" t="s">
        <v>14</v>
      </c>
      <c r="D17" s="20" t="s">
        <v>15</v>
      </c>
      <c r="E17" s="20" t="s">
        <v>16</v>
      </c>
      <c r="F17" s="20" t="s">
        <v>17</v>
      </c>
      <c r="G17" s="18" t="s">
        <v>18</v>
      </c>
      <c r="H17" s="4" t="s">
        <v>1</v>
      </c>
      <c r="J17" s="50"/>
      <c r="K17" s="50"/>
      <c r="L17" s="50"/>
      <c r="M17" s="50"/>
      <c r="N17" s="50"/>
      <c r="O17" s="50"/>
      <c r="P17" s="50"/>
    </row>
    <row r="18" spans="1:16" x14ac:dyDescent="0.25">
      <c r="A18" s="25" t="s">
        <v>32</v>
      </c>
      <c r="B18" s="50">
        <v>86459.78</v>
      </c>
      <c r="C18" s="50">
        <v>13901.4</v>
      </c>
      <c r="D18" s="50">
        <v>3307.84</v>
      </c>
      <c r="E18" s="50">
        <v>1570.6</v>
      </c>
      <c r="F18" s="50">
        <v>772.34</v>
      </c>
      <c r="G18" s="50">
        <v>674.1</v>
      </c>
      <c r="H18" s="8">
        <f>SUM(B18:G18)</f>
        <v>106686.06</v>
      </c>
      <c r="I18" s="49"/>
      <c r="J18" s="50"/>
      <c r="K18" s="50"/>
      <c r="L18" s="50"/>
      <c r="M18" s="50"/>
      <c r="N18" s="50"/>
      <c r="O18" s="50"/>
      <c r="P18" s="50"/>
    </row>
    <row r="19" spans="1:16" x14ac:dyDescent="0.25">
      <c r="A19" s="27" t="s">
        <v>26</v>
      </c>
      <c r="B19" s="50">
        <v>258535.73</v>
      </c>
      <c r="C19" s="50">
        <v>112780.71</v>
      </c>
      <c r="D19" s="50">
        <v>22940.880000000001</v>
      </c>
      <c r="E19" s="50">
        <v>7862.85</v>
      </c>
      <c r="F19" s="50">
        <v>2320.98</v>
      </c>
      <c r="G19" s="50">
        <v>1474.69</v>
      </c>
      <c r="H19" s="12">
        <f t="shared" ref="H19:H24" si="2">SUM(B19:G19)</f>
        <v>405915.83999999997</v>
      </c>
      <c r="I19" s="49"/>
      <c r="J19" s="50"/>
      <c r="K19" s="50"/>
      <c r="L19" s="50"/>
      <c r="M19" s="50"/>
      <c r="N19" s="50"/>
      <c r="O19" s="50"/>
      <c r="P19" s="50"/>
    </row>
    <row r="20" spans="1:16" x14ac:dyDescent="0.25">
      <c r="A20" s="27" t="s">
        <v>27</v>
      </c>
      <c r="B20" s="50">
        <v>685363.09</v>
      </c>
      <c r="C20" s="50">
        <v>527155.43999999994</v>
      </c>
      <c r="D20" s="50">
        <v>334307.58</v>
      </c>
      <c r="E20" s="50">
        <v>313415.86</v>
      </c>
      <c r="F20" s="50">
        <v>99179.57</v>
      </c>
      <c r="G20" s="50">
        <v>33704.39</v>
      </c>
      <c r="H20" s="12">
        <f t="shared" si="2"/>
        <v>1993125.9299999997</v>
      </c>
      <c r="I20" s="49"/>
      <c r="J20" s="50"/>
      <c r="K20" s="50"/>
      <c r="L20" s="50"/>
      <c r="M20" s="50"/>
      <c r="N20" s="50"/>
      <c r="O20" s="50"/>
      <c r="P20" s="50"/>
    </row>
    <row r="21" spans="1:16" x14ac:dyDescent="0.25">
      <c r="A21" s="27" t="s">
        <v>28</v>
      </c>
      <c r="B21" s="50">
        <v>626718.14</v>
      </c>
      <c r="C21" s="50">
        <v>377066.12</v>
      </c>
      <c r="D21" s="50">
        <v>400678.24</v>
      </c>
      <c r="E21" s="50">
        <v>533458.41</v>
      </c>
      <c r="F21" s="50">
        <v>204436.17</v>
      </c>
      <c r="G21" s="50">
        <v>72310.97</v>
      </c>
      <c r="H21" s="12">
        <f t="shared" si="2"/>
        <v>2214668.0500000003</v>
      </c>
      <c r="I21" s="49"/>
    </row>
    <row r="22" spans="1:16" x14ac:dyDescent="0.25">
      <c r="A22" s="27" t="s">
        <v>29</v>
      </c>
      <c r="B22" s="50">
        <v>401038.06</v>
      </c>
      <c r="C22" s="50">
        <v>531067.04</v>
      </c>
      <c r="D22" s="50">
        <v>199708.81</v>
      </c>
      <c r="E22" s="50">
        <v>88857.8</v>
      </c>
      <c r="F22" s="50">
        <v>24713.06</v>
      </c>
      <c r="G22" s="50">
        <v>9872.2099999999991</v>
      </c>
      <c r="H22" s="12">
        <f t="shared" si="2"/>
        <v>1255256.9800000002</v>
      </c>
      <c r="I22" s="49"/>
    </row>
    <row r="23" spans="1:16" x14ac:dyDescent="0.25">
      <c r="A23" s="27" t="s">
        <v>30</v>
      </c>
      <c r="B23" s="50">
        <v>372450.34</v>
      </c>
      <c r="C23" s="50">
        <v>848135.12</v>
      </c>
      <c r="D23" s="50">
        <v>72257.83</v>
      </c>
      <c r="E23" s="50">
        <v>14052.7</v>
      </c>
      <c r="F23" s="50">
        <v>3532.98</v>
      </c>
      <c r="G23" s="50">
        <v>1489.67</v>
      </c>
      <c r="H23" s="12">
        <f t="shared" si="2"/>
        <v>1311918.6399999999</v>
      </c>
      <c r="I23" s="49"/>
    </row>
    <row r="24" spans="1:16" x14ac:dyDescent="0.25">
      <c r="A24" s="27" t="s">
        <v>31</v>
      </c>
      <c r="B24" s="50">
        <v>174841.82</v>
      </c>
      <c r="C24" s="50">
        <v>337141.66</v>
      </c>
      <c r="D24" s="50">
        <v>18724.919999999998</v>
      </c>
      <c r="E24" s="50">
        <v>2474.23</v>
      </c>
      <c r="F24" s="50">
        <v>496.79</v>
      </c>
      <c r="G24" s="50">
        <v>195.17</v>
      </c>
      <c r="H24" s="12">
        <f t="shared" si="2"/>
        <v>533874.59000000008</v>
      </c>
      <c r="I24" s="49"/>
    </row>
    <row r="25" spans="1:16" x14ac:dyDescent="0.25">
      <c r="A25" s="13" t="s">
        <v>10</v>
      </c>
      <c r="B25" s="14">
        <f>SUM(B18:B24)</f>
        <v>2605406.96</v>
      </c>
      <c r="C25" s="15">
        <f t="shared" ref="C25" si="3">SUM(C18:C24)</f>
        <v>2747247.49</v>
      </c>
      <c r="D25" s="15">
        <f t="shared" ref="D25" si="4">SUM(D18:D24)</f>
        <v>1051926.1000000001</v>
      </c>
      <c r="E25" s="15">
        <f t="shared" ref="E25" si="5">SUM(E18:E24)</f>
        <v>961692.45</v>
      </c>
      <c r="F25" s="15">
        <f t="shared" ref="F25" si="6">SUM(F18:F24)</f>
        <v>335451.89</v>
      </c>
      <c r="G25" s="15">
        <f t="shared" ref="G25:H25" si="7">SUM(G18:G24)</f>
        <v>119721.19999999998</v>
      </c>
      <c r="H25" s="17">
        <f t="shared" si="7"/>
        <v>7821446.0899999999</v>
      </c>
    </row>
    <row r="26" spans="1:16" x14ac:dyDescent="0.25">
      <c r="A26" s="34" t="s">
        <v>62</v>
      </c>
      <c r="B26" s="35"/>
      <c r="C26" s="35"/>
      <c r="D26" s="35"/>
      <c r="E26" s="35"/>
      <c r="F26" s="35"/>
      <c r="G26" s="35"/>
      <c r="H26" s="35"/>
    </row>
    <row r="27" spans="1:16" x14ac:dyDescent="0.25">
      <c r="A27" s="34" t="s">
        <v>49</v>
      </c>
      <c r="B27" s="35"/>
      <c r="C27" s="35"/>
      <c r="D27" s="35"/>
      <c r="E27" s="35"/>
      <c r="F27" s="35"/>
      <c r="G27" s="35"/>
      <c r="H27" s="35"/>
    </row>
    <row r="28" spans="1:16" x14ac:dyDescent="0.25">
      <c r="A28" s="33" t="s">
        <v>86</v>
      </c>
      <c r="B28" s="35"/>
      <c r="C28" s="35"/>
      <c r="D28" s="35"/>
      <c r="E28" s="35"/>
      <c r="F28" s="35"/>
      <c r="G28" s="35"/>
      <c r="H28" s="35"/>
    </row>
    <row r="30" spans="1:16" x14ac:dyDescent="0.25">
      <c r="A30" s="3" t="s">
        <v>12</v>
      </c>
    </row>
    <row r="31" spans="1:16" x14ac:dyDescent="0.25">
      <c r="B31" s="19" t="s">
        <v>13</v>
      </c>
      <c r="C31" s="20" t="s">
        <v>14</v>
      </c>
      <c r="D31" s="20" t="s">
        <v>15</v>
      </c>
      <c r="E31" s="20" t="s">
        <v>16</v>
      </c>
      <c r="F31" s="20" t="s">
        <v>17</v>
      </c>
      <c r="G31" s="18" t="s">
        <v>18</v>
      </c>
      <c r="H31" s="4" t="s">
        <v>1</v>
      </c>
    </row>
    <row r="32" spans="1:16" x14ac:dyDescent="0.25">
      <c r="A32" s="25" t="s">
        <v>32</v>
      </c>
      <c r="B32" s="6">
        <f t="shared" ref="B32:H39" si="8">B4+B18</f>
        <v>94916.26</v>
      </c>
      <c r="C32" s="7">
        <f t="shared" si="8"/>
        <v>15331.01</v>
      </c>
      <c r="D32" s="7">
        <f t="shared" si="8"/>
        <v>3836.46</v>
      </c>
      <c r="E32" s="7">
        <f t="shared" si="8"/>
        <v>1828.4099999999999</v>
      </c>
      <c r="F32" s="7">
        <f t="shared" si="8"/>
        <v>905.82</v>
      </c>
      <c r="G32" s="7">
        <f t="shared" si="8"/>
        <v>796.30000000000007</v>
      </c>
      <c r="H32" s="8">
        <f t="shared" si="8"/>
        <v>117614.26</v>
      </c>
    </row>
    <row r="33" spans="1:16" x14ac:dyDescent="0.25">
      <c r="A33" s="27" t="s">
        <v>26</v>
      </c>
      <c r="B33" s="10">
        <f t="shared" si="8"/>
        <v>291034.48</v>
      </c>
      <c r="C33" s="11">
        <f t="shared" si="8"/>
        <v>122143.61</v>
      </c>
      <c r="D33" s="11">
        <f t="shared" si="8"/>
        <v>26536.95</v>
      </c>
      <c r="E33" s="11">
        <f t="shared" si="8"/>
        <v>9379.23</v>
      </c>
      <c r="F33" s="11">
        <f t="shared" si="8"/>
        <v>2851.5</v>
      </c>
      <c r="G33" s="11">
        <f t="shared" si="8"/>
        <v>1859.92</v>
      </c>
      <c r="H33" s="12">
        <f t="shared" si="8"/>
        <v>453805.68999999994</v>
      </c>
    </row>
    <row r="34" spans="1:16" x14ac:dyDescent="0.25">
      <c r="A34" s="27" t="s">
        <v>27</v>
      </c>
      <c r="B34" s="10">
        <f t="shared" si="8"/>
        <v>801585.39</v>
      </c>
      <c r="C34" s="11">
        <f t="shared" si="8"/>
        <v>610325.3899999999</v>
      </c>
      <c r="D34" s="11">
        <f t="shared" si="8"/>
        <v>412021.76000000001</v>
      </c>
      <c r="E34" s="11">
        <f t="shared" si="8"/>
        <v>394901.63</v>
      </c>
      <c r="F34" s="11">
        <f t="shared" si="8"/>
        <v>145210.71000000002</v>
      </c>
      <c r="G34" s="11">
        <f t="shared" si="8"/>
        <v>54485.81</v>
      </c>
      <c r="H34" s="12">
        <f t="shared" si="8"/>
        <v>2418530.6899999995</v>
      </c>
    </row>
    <row r="35" spans="1:16" x14ac:dyDescent="0.25">
      <c r="A35" s="27" t="s">
        <v>28</v>
      </c>
      <c r="B35" s="10">
        <f t="shared" si="8"/>
        <v>726196.42</v>
      </c>
      <c r="C35" s="11">
        <f t="shared" si="8"/>
        <v>438887.14</v>
      </c>
      <c r="D35" s="11">
        <f t="shared" si="8"/>
        <v>477160.31</v>
      </c>
      <c r="E35" s="11">
        <f t="shared" si="8"/>
        <v>655400.58000000007</v>
      </c>
      <c r="F35" s="11">
        <f t="shared" si="8"/>
        <v>314369</v>
      </c>
      <c r="G35" s="11">
        <f t="shared" si="8"/>
        <v>149946.52000000002</v>
      </c>
      <c r="H35" s="12">
        <f t="shared" si="8"/>
        <v>2761959.97</v>
      </c>
    </row>
    <row r="36" spans="1:16" x14ac:dyDescent="0.25">
      <c r="A36" s="27" t="s">
        <v>29</v>
      </c>
      <c r="B36" s="10">
        <f t="shared" si="8"/>
        <v>452669.13</v>
      </c>
      <c r="C36" s="11">
        <f t="shared" si="8"/>
        <v>598873.60000000009</v>
      </c>
      <c r="D36" s="11">
        <f t="shared" si="8"/>
        <v>247667.22</v>
      </c>
      <c r="E36" s="11">
        <f t="shared" si="8"/>
        <v>127467.15</v>
      </c>
      <c r="F36" s="11">
        <f t="shared" si="8"/>
        <v>50436.07</v>
      </c>
      <c r="G36" s="11">
        <f t="shared" si="8"/>
        <v>29571.32</v>
      </c>
      <c r="H36" s="12">
        <f t="shared" si="8"/>
        <v>1506684.4900000002</v>
      </c>
    </row>
    <row r="37" spans="1:16" x14ac:dyDescent="0.25">
      <c r="A37" s="27" t="s">
        <v>30</v>
      </c>
      <c r="B37" s="10">
        <f t="shared" si="8"/>
        <v>423472.14</v>
      </c>
      <c r="C37" s="11">
        <f t="shared" si="8"/>
        <v>963236.42999999993</v>
      </c>
      <c r="D37" s="11">
        <f t="shared" si="8"/>
        <v>106680.16</v>
      </c>
      <c r="E37" s="11">
        <f t="shared" si="8"/>
        <v>29423.61</v>
      </c>
      <c r="F37" s="11">
        <f t="shared" si="8"/>
        <v>10429.94</v>
      </c>
      <c r="G37" s="11">
        <f t="shared" si="8"/>
        <v>6283.91</v>
      </c>
      <c r="H37" s="12">
        <f t="shared" si="8"/>
        <v>1539526.19</v>
      </c>
      <c r="J37" s="50"/>
      <c r="K37" s="50"/>
      <c r="L37" s="50"/>
      <c r="M37" s="50"/>
      <c r="N37" s="50"/>
      <c r="O37" s="50"/>
      <c r="P37" s="50"/>
    </row>
    <row r="38" spans="1:16" x14ac:dyDescent="0.25">
      <c r="A38" s="27" t="s">
        <v>31</v>
      </c>
      <c r="B38" s="10">
        <f t="shared" si="8"/>
        <v>191906.02000000002</v>
      </c>
      <c r="C38" s="11">
        <f t="shared" si="8"/>
        <v>375459.29</v>
      </c>
      <c r="D38" s="11">
        <f t="shared" si="8"/>
        <v>25490.01</v>
      </c>
      <c r="E38" s="11">
        <f t="shared" si="8"/>
        <v>4397.43</v>
      </c>
      <c r="F38" s="11">
        <f t="shared" si="8"/>
        <v>1219.03</v>
      </c>
      <c r="G38" s="11">
        <f t="shared" si="8"/>
        <v>635.77</v>
      </c>
      <c r="H38" s="12">
        <f t="shared" si="8"/>
        <v>599107.55000000005</v>
      </c>
      <c r="J38" s="50"/>
      <c r="K38" s="50"/>
      <c r="L38" s="50"/>
      <c r="M38" s="50"/>
      <c r="N38" s="50"/>
      <c r="O38" s="50"/>
      <c r="P38" s="50"/>
    </row>
    <row r="39" spans="1:16" x14ac:dyDescent="0.25">
      <c r="A39" s="13" t="s">
        <v>10</v>
      </c>
      <c r="B39" s="14">
        <f t="shared" si="8"/>
        <v>2981779.84</v>
      </c>
      <c r="C39" s="15">
        <f t="shared" si="8"/>
        <v>3124256.47</v>
      </c>
      <c r="D39" s="15">
        <f t="shared" si="8"/>
        <v>1299392.8700000001</v>
      </c>
      <c r="E39" s="15">
        <f t="shared" si="8"/>
        <v>1222798.04</v>
      </c>
      <c r="F39" s="15">
        <f t="shared" si="8"/>
        <v>525422.07000000007</v>
      </c>
      <c r="G39" s="15">
        <f t="shared" si="8"/>
        <v>243579.55</v>
      </c>
      <c r="H39" s="17">
        <f t="shared" si="8"/>
        <v>9397228.8399999999</v>
      </c>
      <c r="J39" s="50"/>
      <c r="K39" s="50"/>
      <c r="L39" s="50"/>
      <c r="M39" s="50"/>
      <c r="N39" s="50"/>
      <c r="O39" s="50"/>
      <c r="P39" s="50"/>
    </row>
    <row r="40" spans="1:16" x14ac:dyDescent="0.25">
      <c r="A40" s="34" t="s">
        <v>49</v>
      </c>
      <c r="J40" s="50"/>
      <c r="K40" s="50"/>
      <c r="L40" s="50"/>
      <c r="M40" s="50"/>
      <c r="N40" s="50"/>
      <c r="O40" s="50"/>
      <c r="P40" s="50"/>
    </row>
    <row r="41" spans="1:16" x14ac:dyDescent="0.25">
      <c r="A41" s="33" t="s">
        <v>86</v>
      </c>
      <c r="J41" s="50"/>
      <c r="K41" s="50"/>
      <c r="L41" s="50"/>
      <c r="M41" s="50"/>
      <c r="N41" s="50"/>
      <c r="O41" s="50"/>
      <c r="P41" s="50"/>
    </row>
    <row r="42" spans="1:16" x14ac:dyDescent="0.25">
      <c r="J42" s="50"/>
      <c r="K42" s="50"/>
      <c r="L42" s="50"/>
      <c r="M42" s="50"/>
      <c r="N42" s="50"/>
      <c r="O42" s="50"/>
      <c r="P42" s="50"/>
    </row>
    <row r="43" spans="1:16" x14ac:dyDescent="0.25">
      <c r="J43" s="50"/>
      <c r="K43" s="50"/>
      <c r="L43" s="50"/>
      <c r="M43" s="50"/>
      <c r="N43" s="50"/>
      <c r="O43" s="50"/>
      <c r="P43" s="50"/>
    </row>
  </sheetData>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Sommaire</vt:lpstr>
      <vt:lpstr>Men0</vt:lpstr>
      <vt:lpstr>Men1</vt:lpstr>
      <vt:lpstr>Men2</vt:lpstr>
      <vt:lpstr>Men3</vt:lpstr>
      <vt:lpstr>Men3_H</vt:lpstr>
      <vt:lpstr>Men3_F</vt:lpstr>
      <vt:lpstr>Men4</vt:lpstr>
      <vt:lpstr>Men4_H</vt:lpstr>
      <vt:lpstr>Men4_F</vt:lpstr>
      <vt:lpstr>Men5</vt:lpstr>
      <vt:lpstr>Men6</vt:lpstr>
      <vt:lpstr>Men7</vt:lpstr>
      <vt:lpstr>Men7_H</vt:lpstr>
      <vt:lpstr>Men7_F</vt:lpstr>
      <vt:lpstr>Men0!Zone_d_impression</vt:lpstr>
      <vt:lpstr>'Men1'!Zone_d_impression</vt:lpstr>
      <vt:lpstr>'Men2'!Zone_d_impression</vt:lpstr>
      <vt:lpstr>'Men3'!Zone_d_impression</vt:lpstr>
      <vt:lpstr>Men3_F!Zone_d_impression</vt:lpstr>
      <vt:lpstr>Men3_H!Zone_d_impression</vt:lpstr>
      <vt:lpstr>'Men4'!Zone_d_impression</vt:lpstr>
      <vt:lpstr>Men4_F!Zone_d_impression</vt:lpstr>
      <vt:lpstr>Men4_H!Zone_d_impression</vt:lpstr>
      <vt:lpstr>'Men5'!Zone_d_impression</vt:lpstr>
      <vt:lpstr>'Men6'!Zone_d_impression</vt:lpstr>
      <vt:lpstr>'Men7'!Zone_d_impression</vt:lpstr>
      <vt:lpstr>Men7_F!Zone_d_impression</vt:lpstr>
      <vt:lpstr>Men7_H!Zone_d_impression</vt:lpstr>
    </vt:vector>
  </TitlesOfParts>
  <Company>DGEF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cp:lastPrinted>2016-11-23T12:36:58Z</cp:lastPrinted>
  <dcterms:created xsi:type="dcterms:W3CDTF">2016-11-17T08:02:28Z</dcterms:created>
  <dcterms:modified xsi:type="dcterms:W3CDTF">2021-04-07T14:20:22Z</dcterms:modified>
</cp:coreProperties>
</file>