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5\1_Internet\Métropole\"/>
    </mc:Choice>
  </mc:AlternateContent>
  <bookViews>
    <workbookView xWindow="0" yWindow="0" windowWidth="28800" windowHeight="13635"/>
  </bookViews>
  <sheets>
    <sheet name="Sommaire" sheetId="15" r:id="rId1"/>
    <sheet name="Men0" sheetId="14" r:id="rId2"/>
    <sheet name="Men1" sheetId="1" r:id="rId3"/>
    <sheet name="Men2" sheetId="9" r:id="rId4"/>
    <sheet name="Men3" sheetId="2" r:id="rId5"/>
    <sheet name="Men3_H" sheetId="3" r:id="rId6"/>
    <sheet name="Men3_F" sheetId="4" r:id="rId7"/>
    <sheet name="Men4" sheetId="5" r:id="rId8"/>
    <sheet name="Men4_H" sheetId="6" r:id="rId9"/>
    <sheet name="Men4_F" sheetId="7" r:id="rId10"/>
    <sheet name="Men5" sheetId="8" r:id="rId11"/>
    <sheet name="Men6" sheetId="10" r:id="rId12"/>
    <sheet name="Men7" sheetId="11" r:id="rId13"/>
    <sheet name="Men7_H" sheetId="12" r:id="rId14"/>
    <sheet name="Men7_F" sheetId="13" r:id="rId15"/>
  </sheets>
  <definedNames>
    <definedName name="_xlnm.Print_Area" localSheetId="1">Men0!$A$1:$K$13</definedName>
    <definedName name="_xlnm.Print_Area" localSheetId="2">'Men1'!$A$1:$H$44</definedName>
    <definedName name="_xlnm.Print_Area" localSheetId="3">'Men2'!$A$1:$H$46</definedName>
    <definedName name="_xlnm.Print_Area" localSheetId="4">'Men3'!$A$1:$H$41</definedName>
    <definedName name="_xlnm.Print_Area" localSheetId="6">Men3_F!$A$1:$H$41</definedName>
    <definedName name="_xlnm.Print_Area" localSheetId="5">Men3_H!$A$1:$H$41</definedName>
    <definedName name="_xlnm.Print_Area" localSheetId="7">'Men4'!$A$1:$H$41</definedName>
    <definedName name="_xlnm.Print_Area" localSheetId="9">Men4_F!$A$1:$H$41</definedName>
    <definedName name="_xlnm.Print_Area" localSheetId="8">Men4_H!$A$1:$H$41</definedName>
    <definedName name="_xlnm.Print_Area" localSheetId="10">'Men5'!$A$1:$I$32</definedName>
    <definedName name="_xlnm.Print_Area" localSheetId="11">'Men6'!$A$1:$I$34</definedName>
    <definedName name="_xlnm.Print_Area" localSheetId="12">'Men7'!$A$1:$I$46</definedName>
    <definedName name="_xlnm.Print_Area" localSheetId="14">Men7_F!$A$1:$I$47</definedName>
    <definedName name="_xlnm.Print_Area" localSheetId="13">Men7_H!$A$1:$I$47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 i="13" l="1"/>
  <c r="A15" i="13" l="1"/>
  <c r="A23" i="10"/>
  <c r="A11" i="10"/>
  <c r="A8" i="14" l="1"/>
  <c r="H27" i="9" l="1"/>
  <c r="H26" i="9"/>
  <c r="H25" i="9"/>
  <c r="H24" i="9"/>
  <c r="H23" i="9"/>
  <c r="H22" i="9"/>
  <c r="H21" i="9"/>
  <c r="H20" i="9"/>
  <c r="G28" i="9"/>
  <c r="H28" i="9" s="1"/>
  <c r="F28" i="9"/>
  <c r="E28" i="9"/>
  <c r="D28" i="9"/>
  <c r="C28" i="9"/>
  <c r="B28" i="9"/>
  <c r="A31" i="12" l="1"/>
  <c r="A15" i="12"/>
  <c r="A31" i="9"/>
  <c r="A15" i="9"/>
  <c r="H28" i="13" l="1"/>
  <c r="G28" i="13"/>
  <c r="F28" i="13"/>
  <c r="F28" i="11" s="1"/>
  <c r="E28" i="13"/>
  <c r="D28" i="13"/>
  <c r="C28" i="13"/>
  <c r="B28" i="13"/>
  <c r="I27" i="13"/>
  <c r="I27" i="11" s="1"/>
  <c r="I26" i="13"/>
  <c r="I25" i="13"/>
  <c r="I24" i="13"/>
  <c r="I24" i="11" s="1"/>
  <c r="I23" i="13"/>
  <c r="I22" i="13"/>
  <c r="I21" i="13"/>
  <c r="I20" i="13"/>
  <c r="H12" i="13"/>
  <c r="G12" i="13"/>
  <c r="F12" i="13"/>
  <c r="E12" i="13"/>
  <c r="D12" i="13"/>
  <c r="C12" i="13"/>
  <c r="B12" i="13"/>
  <c r="I11" i="13"/>
  <c r="I12" i="13" s="1"/>
  <c r="I10" i="13"/>
  <c r="I9" i="13"/>
  <c r="I8" i="13"/>
  <c r="I7" i="13"/>
  <c r="I6" i="13"/>
  <c r="I5" i="13"/>
  <c r="I4" i="13"/>
  <c r="H28" i="12"/>
  <c r="H28" i="11" s="1"/>
  <c r="G28" i="12"/>
  <c r="F28" i="12"/>
  <c r="E28" i="12"/>
  <c r="D28" i="12"/>
  <c r="C28" i="12"/>
  <c r="B28" i="12"/>
  <c r="I27" i="12"/>
  <c r="I26" i="12"/>
  <c r="I26" i="11" s="1"/>
  <c r="I25" i="12"/>
  <c r="I24" i="12"/>
  <c r="I23" i="12"/>
  <c r="I22" i="12"/>
  <c r="I21" i="12"/>
  <c r="I20" i="12"/>
  <c r="C12" i="12"/>
  <c r="C12" i="11" s="1"/>
  <c r="D12" i="12"/>
  <c r="D12" i="11" s="1"/>
  <c r="E12" i="12"/>
  <c r="F12" i="12"/>
  <c r="G12" i="12"/>
  <c r="G12" i="11" s="1"/>
  <c r="H12" i="12"/>
  <c r="H12" i="11" s="1"/>
  <c r="B12" i="12"/>
  <c r="I5" i="12"/>
  <c r="I6" i="12"/>
  <c r="I6" i="11" s="1"/>
  <c r="I7" i="12"/>
  <c r="I7" i="11" s="1"/>
  <c r="I8" i="12"/>
  <c r="I9" i="12"/>
  <c r="I9" i="11" s="1"/>
  <c r="I10" i="12"/>
  <c r="I10" i="11" s="1"/>
  <c r="I11" i="12"/>
  <c r="I4" i="12"/>
  <c r="B4" i="11"/>
  <c r="C4" i="11"/>
  <c r="D4" i="11"/>
  <c r="E4" i="11"/>
  <c r="F4" i="11"/>
  <c r="G4" i="11"/>
  <c r="H4" i="11"/>
  <c r="B5" i="11"/>
  <c r="C5" i="11"/>
  <c r="D5" i="11"/>
  <c r="E5" i="11"/>
  <c r="A15" i="11" s="1"/>
  <c r="F5" i="11"/>
  <c r="G5" i="11"/>
  <c r="H5" i="11"/>
  <c r="B6" i="11"/>
  <c r="C6" i="11"/>
  <c r="D6" i="11"/>
  <c r="E6" i="11"/>
  <c r="F6" i="11"/>
  <c r="G6" i="11"/>
  <c r="H6" i="11"/>
  <c r="B7" i="11"/>
  <c r="C7" i="11"/>
  <c r="D7" i="11"/>
  <c r="E7" i="11"/>
  <c r="F7" i="11"/>
  <c r="G7" i="11"/>
  <c r="H7" i="11"/>
  <c r="B8" i="11"/>
  <c r="C8" i="11"/>
  <c r="D8" i="11"/>
  <c r="E8" i="11"/>
  <c r="F8" i="11"/>
  <c r="G8" i="11"/>
  <c r="H8" i="11"/>
  <c r="B9" i="11"/>
  <c r="C9" i="11"/>
  <c r="D9" i="11"/>
  <c r="E9" i="11"/>
  <c r="F9" i="11"/>
  <c r="G9" i="11"/>
  <c r="H9" i="11"/>
  <c r="B10" i="11"/>
  <c r="C10" i="11"/>
  <c r="D10" i="11"/>
  <c r="E10" i="11"/>
  <c r="F10" i="11"/>
  <c r="G10" i="11"/>
  <c r="H10" i="11"/>
  <c r="B11" i="11"/>
  <c r="C11" i="11"/>
  <c r="D11" i="11"/>
  <c r="E11" i="11"/>
  <c r="F11" i="11"/>
  <c r="G11" i="11"/>
  <c r="H11" i="11"/>
  <c r="B20" i="11"/>
  <c r="C20" i="11"/>
  <c r="D20" i="11"/>
  <c r="E20" i="11"/>
  <c r="F20" i="11"/>
  <c r="G20" i="11"/>
  <c r="H20" i="11"/>
  <c r="B21" i="11"/>
  <c r="C21" i="11"/>
  <c r="D21" i="11"/>
  <c r="E21" i="11"/>
  <c r="A31" i="11" s="1"/>
  <c r="F21" i="11"/>
  <c r="G21" i="11"/>
  <c r="H21" i="11"/>
  <c r="B22" i="11"/>
  <c r="C22" i="11"/>
  <c r="D22" i="11"/>
  <c r="E22" i="11"/>
  <c r="F22" i="11"/>
  <c r="G22" i="11"/>
  <c r="H22" i="11"/>
  <c r="B23" i="11"/>
  <c r="C23" i="11"/>
  <c r="D23" i="11"/>
  <c r="E23" i="11"/>
  <c r="F23" i="11"/>
  <c r="G23" i="11"/>
  <c r="H23" i="11"/>
  <c r="B24" i="11"/>
  <c r="C24" i="11"/>
  <c r="D24" i="11"/>
  <c r="E24" i="11"/>
  <c r="F24" i="11"/>
  <c r="G24" i="11"/>
  <c r="H24" i="11"/>
  <c r="B25" i="11"/>
  <c r="C25" i="11"/>
  <c r="D25" i="11"/>
  <c r="E25" i="11"/>
  <c r="F25" i="11"/>
  <c r="G25" i="11"/>
  <c r="H25" i="11"/>
  <c r="B26" i="11"/>
  <c r="C26" i="11"/>
  <c r="D26" i="11"/>
  <c r="E26" i="11"/>
  <c r="F26" i="11"/>
  <c r="G26" i="11"/>
  <c r="H26" i="11"/>
  <c r="B27" i="11"/>
  <c r="C27" i="11"/>
  <c r="D27" i="11"/>
  <c r="E27" i="11"/>
  <c r="F27" i="11"/>
  <c r="G27" i="11"/>
  <c r="H27" i="11"/>
  <c r="G28" i="11"/>
  <c r="H20" i="10"/>
  <c r="G20" i="10"/>
  <c r="F20" i="10"/>
  <c r="E20" i="10"/>
  <c r="D20" i="10"/>
  <c r="C20" i="10"/>
  <c r="B20" i="10"/>
  <c r="I19" i="10"/>
  <c r="I18" i="10"/>
  <c r="I17" i="10"/>
  <c r="I16" i="10"/>
  <c r="C8" i="10"/>
  <c r="D8" i="10"/>
  <c r="E8" i="10"/>
  <c r="F8" i="10"/>
  <c r="G8" i="10"/>
  <c r="H8" i="10"/>
  <c r="B8" i="10"/>
  <c r="I5" i="10"/>
  <c r="I6" i="10"/>
  <c r="I7" i="10"/>
  <c r="I4" i="10"/>
  <c r="H19" i="8"/>
  <c r="G19" i="8"/>
  <c r="F19" i="8"/>
  <c r="E19" i="8"/>
  <c r="D19" i="8"/>
  <c r="C19" i="8"/>
  <c r="B19" i="8"/>
  <c r="I18" i="8"/>
  <c r="I17" i="8"/>
  <c r="I16" i="8"/>
  <c r="I15" i="8"/>
  <c r="C8" i="8"/>
  <c r="D8" i="8"/>
  <c r="E8" i="8"/>
  <c r="F8" i="8"/>
  <c r="G8" i="8"/>
  <c r="H8" i="8"/>
  <c r="B8" i="8"/>
  <c r="I5" i="8"/>
  <c r="I6" i="8"/>
  <c r="I7" i="8"/>
  <c r="I4" i="8"/>
  <c r="G25" i="7"/>
  <c r="F25" i="7"/>
  <c r="E25" i="7"/>
  <c r="D25" i="7"/>
  <c r="C25" i="7"/>
  <c r="B25" i="7"/>
  <c r="H24" i="7"/>
  <c r="H23" i="7"/>
  <c r="H22" i="7"/>
  <c r="H21" i="7"/>
  <c r="H20" i="7"/>
  <c r="H19" i="7"/>
  <c r="H18" i="7"/>
  <c r="G11" i="7"/>
  <c r="F11" i="7"/>
  <c r="E11" i="7"/>
  <c r="D11" i="7"/>
  <c r="C11" i="7"/>
  <c r="B11" i="7"/>
  <c r="H10" i="7"/>
  <c r="H9" i="7"/>
  <c r="H8" i="7"/>
  <c r="H7" i="7"/>
  <c r="H6" i="7"/>
  <c r="H5" i="7"/>
  <c r="H4" i="7"/>
  <c r="H24" i="6"/>
  <c r="H23" i="6"/>
  <c r="H22" i="6"/>
  <c r="H21" i="6"/>
  <c r="H20" i="6"/>
  <c r="H19" i="6"/>
  <c r="H18" i="6"/>
  <c r="G25" i="6"/>
  <c r="F25" i="6"/>
  <c r="E25" i="6"/>
  <c r="D25" i="6"/>
  <c r="C25" i="6"/>
  <c r="B25" i="6"/>
  <c r="C11" i="6"/>
  <c r="D11" i="6"/>
  <c r="E11" i="6"/>
  <c r="F11" i="6"/>
  <c r="G11" i="6"/>
  <c r="B11" i="6"/>
  <c r="H5" i="6"/>
  <c r="H6" i="6"/>
  <c r="H7" i="6"/>
  <c r="H8" i="6"/>
  <c r="H9" i="6"/>
  <c r="H10" i="6"/>
  <c r="H4" i="6"/>
  <c r="G25" i="4"/>
  <c r="F25" i="4"/>
  <c r="E25" i="4"/>
  <c r="D25" i="4"/>
  <c r="C25" i="4"/>
  <c r="B25" i="4"/>
  <c r="H24" i="4"/>
  <c r="H23" i="4"/>
  <c r="H22" i="4"/>
  <c r="H21" i="4"/>
  <c r="H20" i="4"/>
  <c r="H19" i="4"/>
  <c r="H18" i="4"/>
  <c r="C11" i="4"/>
  <c r="D11" i="4"/>
  <c r="E11" i="4"/>
  <c r="F11" i="4"/>
  <c r="G11" i="4"/>
  <c r="B11" i="4"/>
  <c r="H5" i="4"/>
  <c r="H6" i="4"/>
  <c r="H7" i="4"/>
  <c r="H8" i="4"/>
  <c r="H9" i="4"/>
  <c r="H10" i="4"/>
  <c r="H4" i="4"/>
  <c r="G25" i="3"/>
  <c r="F25" i="3"/>
  <c r="E25" i="3"/>
  <c r="D25" i="3"/>
  <c r="C25" i="3"/>
  <c r="B25" i="3"/>
  <c r="H24" i="3"/>
  <c r="H23" i="3"/>
  <c r="H22" i="3"/>
  <c r="H21" i="3"/>
  <c r="H20" i="3"/>
  <c r="H19" i="3"/>
  <c r="H18" i="3"/>
  <c r="C11" i="3"/>
  <c r="D11" i="3"/>
  <c r="E11" i="3"/>
  <c r="F11" i="3"/>
  <c r="G11" i="3"/>
  <c r="B11" i="3"/>
  <c r="H5" i="3"/>
  <c r="H6" i="3"/>
  <c r="H7" i="3"/>
  <c r="H8" i="3"/>
  <c r="H9" i="3"/>
  <c r="H10" i="3"/>
  <c r="H4" i="3"/>
  <c r="C12" i="9"/>
  <c r="D12" i="9"/>
  <c r="E12" i="9"/>
  <c r="F12" i="9"/>
  <c r="G12" i="9"/>
  <c r="B12" i="9"/>
  <c r="H5" i="9"/>
  <c r="H6" i="9"/>
  <c r="H7" i="9"/>
  <c r="H8" i="9"/>
  <c r="H9" i="9"/>
  <c r="H10" i="9"/>
  <c r="H11" i="9"/>
  <c r="H4" i="9"/>
  <c r="G27" i="1"/>
  <c r="F27" i="1"/>
  <c r="E27" i="1"/>
  <c r="D27" i="1"/>
  <c r="C27" i="1"/>
  <c r="B27" i="1"/>
  <c r="H26" i="1"/>
  <c r="H25" i="1"/>
  <c r="H24" i="1"/>
  <c r="H23" i="1"/>
  <c r="H22" i="1"/>
  <c r="H21" i="1"/>
  <c r="H20" i="1"/>
  <c r="H19" i="1"/>
  <c r="C12" i="1"/>
  <c r="D12" i="1"/>
  <c r="E12" i="1"/>
  <c r="F12" i="1"/>
  <c r="G12" i="1"/>
  <c r="B12" i="1"/>
  <c r="H5" i="1"/>
  <c r="H6" i="1"/>
  <c r="H7" i="1"/>
  <c r="H8" i="1"/>
  <c r="H9" i="1"/>
  <c r="H10" i="1"/>
  <c r="H11" i="1"/>
  <c r="H4" i="1"/>
  <c r="I25" i="11" l="1"/>
  <c r="I23" i="11"/>
  <c r="E28" i="11"/>
  <c r="I8" i="8"/>
  <c r="H25" i="7"/>
  <c r="H11" i="7"/>
  <c r="H27" i="1"/>
  <c r="I8" i="11"/>
  <c r="I28" i="13"/>
  <c r="I5" i="11"/>
  <c r="I4" i="11"/>
  <c r="I28" i="12"/>
  <c r="I8" i="10"/>
  <c r="I20" i="10"/>
  <c r="I19" i="8"/>
  <c r="H25" i="6"/>
  <c r="H11" i="6"/>
  <c r="H25" i="4"/>
  <c r="H25" i="3"/>
  <c r="H11" i="4"/>
  <c r="H11" i="3"/>
  <c r="H12" i="1"/>
  <c r="B28" i="11"/>
  <c r="I21" i="11"/>
  <c r="C28" i="11"/>
  <c r="I22" i="11"/>
  <c r="D28" i="11"/>
  <c r="B12" i="11"/>
  <c r="I11" i="11"/>
  <c r="F12" i="11"/>
  <c r="E12" i="11"/>
  <c r="I20" i="11"/>
  <c r="I12" i="12"/>
  <c r="I12" i="11" s="1"/>
  <c r="H12" i="9"/>
  <c r="I28" i="11" l="1"/>
  <c r="I44" i="13"/>
  <c r="H44" i="13"/>
  <c r="G44" i="13"/>
  <c r="F44" i="13"/>
  <c r="E44" i="13"/>
  <c r="D44" i="13"/>
  <c r="C44" i="13"/>
  <c r="B44" i="13"/>
  <c r="I43" i="13"/>
  <c r="H43" i="13"/>
  <c r="G43" i="13"/>
  <c r="F43" i="13"/>
  <c r="E43" i="13"/>
  <c r="D43" i="13"/>
  <c r="C43" i="13"/>
  <c r="B43" i="13"/>
  <c r="I42" i="13"/>
  <c r="H42" i="13"/>
  <c r="G42" i="13"/>
  <c r="F42" i="13"/>
  <c r="E42" i="13"/>
  <c r="D42" i="13"/>
  <c r="C42" i="13"/>
  <c r="B42" i="13"/>
  <c r="I41" i="13"/>
  <c r="H41" i="13"/>
  <c r="G41" i="13"/>
  <c r="F41" i="13"/>
  <c r="E41" i="13"/>
  <c r="D41" i="13"/>
  <c r="C41" i="13"/>
  <c r="B41" i="13"/>
  <c r="I40" i="13"/>
  <c r="H40" i="13"/>
  <c r="G40" i="13"/>
  <c r="F40" i="13"/>
  <c r="E40" i="13"/>
  <c r="D40" i="13"/>
  <c r="C40" i="13"/>
  <c r="B40" i="13"/>
  <c r="I39" i="13"/>
  <c r="H39" i="13"/>
  <c r="G39" i="13"/>
  <c r="F39" i="13"/>
  <c r="E39" i="13"/>
  <c r="D39" i="13"/>
  <c r="C39" i="13"/>
  <c r="B39" i="13"/>
  <c r="I38" i="13"/>
  <c r="H38" i="13"/>
  <c r="G38" i="13"/>
  <c r="F38" i="13"/>
  <c r="E38" i="13"/>
  <c r="D38" i="13"/>
  <c r="C38" i="13"/>
  <c r="B38" i="13"/>
  <c r="I37" i="13"/>
  <c r="H37" i="13"/>
  <c r="G37" i="13"/>
  <c r="F37" i="13"/>
  <c r="E37" i="13"/>
  <c r="D37" i="13"/>
  <c r="C37" i="13"/>
  <c r="B37" i="13"/>
  <c r="I36" i="13"/>
  <c r="H36" i="13"/>
  <c r="G36" i="13"/>
  <c r="F36" i="13"/>
  <c r="E36" i="13"/>
  <c r="D36" i="13"/>
  <c r="C36" i="13"/>
  <c r="B36" i="13"/>
  <c r="I44" i="12"/>
  <c r="I44" i="11" s="1"/>
  <c r="H44" i="12"/>
  <c r="H44" i="11" s="1"/>
  <c r="G44" i="12"/>
  <c r="G44" i="11" s="1"/>
  <c r="F44" i="12"/>
  <c r="F44" i="11" s="1"/>
  <c r="E44" i="12"/>
  <c r="E44" i="11" s="1"/>
  <c r="D44" i="12"/>
  <c r="D44" i="11" s="1"/>
  <c r="C44" i="12"/>
  <c r="C44" i="11" s="1"/>
  <c r="B44" i="12"/>
  <c r="B44" i="11" s="1"/>
  <c r="I43" i="12"/>
  <c r="I43" i="11" s="1"/>
  <c r="H43" i="12"/>
  <c r="H43" i="11" s="1"/>
  <c r="G43" i="12"/>
  <c r="G43" i="11" s="1"/>
  <c r="F43" i="12"/>
  <c r="F43" i="11" s="1"/>
  <c r="E43" i="12"/>
  <c r="E43" i="11" s="1"/>
  <c r="D43" i="12"/>
  <c r="D43" i="11" s="1"/>
  <c r="C43" i="12"/>
  <c r="C43" i="11" s="1"/>
  <c r="B43" i="12"/>
  <c r="I42" i="12"/>
  <c r="I42" i="11" s="1"/>
  <c r="H42" i="12"/>
  <c r="H42" i="11" s="1"/>
  <c r="G42" i="12"/>
  <c r="G42" i="11" s="1"/>
  <c r="F42" i="12"/>
  <c r="F42" i="11" s="1"/>
  <c r="E42" i="12"/>
  <c r="E42" i="11" s="1"/>
  <c r="D42" i="12"/>
  <c r="C42" i="12"/>
  <c r="C42" i="11" s="1"/>
  <c r="B42" i="12"/>
  <c r="B42" i="11" s="1"/>
  <c r="I41" i="12"/>
  <c r="I41" i="11" s="1"/>
  <c r="H41" i="12"/>
  <c r="H41" i="11" s="1"/>
  <c r="G41" i="12"/>
  <c r="G41" i="11" s="1"/>
  <c r="F41" i="12"/>
  <c r="F41" i="11" s="1"/>
  <c r="E41" i="12"/>
  <c r="D41" i="12"/>
  <c r="D41" i="11" s="1"/>
  <c r="C41" i="12"/>
  <c r="C41" i="11" s="1"/>
  <c r="B41" i="12"/>
  <c r="B41" i="11" s="1"/>
  <c r="I40" i="12"/>
  <c r="I40" i="11" s="1"/>
  <c r="H40" i="12"/>
  <c r="H40" i="11" s="1"/>
  <c r="G40" i="12"/>
  <c r="G40" i="11" s="1"/>
  <c r="F40" i="12"/>
  <c r="F40" i="11" s="1"/>
  <c r="E40" i="12"/>
  <c r="E40" i="11" s="1"/>
  <c r="D40" i="12"/>
  <c r="D40" i="11" s="1"/>
  <c r="C40" i="12"/>
  <c r="C40" i="11" s="1"/>
  <c r="B40" i="12"/>
  <c r="B40" i="11" s="1"/>
  <c r="I39" i="12"/>
  <c r="I39" i="11" s="1"/>
  <c r="H39" i="12"/>
  <c r="H39" i="11" s="1"/>
  <c r="G39" i="12"/>
  <c r="G39" i="11" s="1"/>
  <c r="F39" i="12"/>
  <c r="F39" i="11" s="1"/>
  <c r="E39" i="12"/>
  <c r="E39" i="11" s="1"/>
  <c r="D39" i="12"/>
  <c r="D39" i="11" s="1"/>
  <c r="C39" i="12"/>
  <c r="C39" i="11" s="1"/>
  <c r="B39" i="12"/>
  <c r="B39" i="11" s="1"/>
  <c r="I38" i="12"/>
  <c r="I38" i="11" s="1"/>
  <c r="H38" i="12"/>
  <c r="H38" i="11" s="1"/>
  <c r="G38" i="12"/>
  <c r="G38" i="11" s="1"/>
  <c r="F38" i="12"/>
  <c r="F38" i="11" s="1"/>
  <c r="E38" i="12"/>
  <c r="E38" i="11" s="1"/>
  <c r="D38" i="12"/>
  <c r="D38" i="11" s="1"/>
  <c r="C38" i="12"/>
  <c r="C38" i="11" s="1"/>
  <c r="B38" i="12"/>
  <c r="B38" i="11" s="1"/>
  <c r="I37" i="12"/>
  <c r="I37" i="11" s="1"/>
  <c r="H37" i="12"/>
  <c r="H37" i="11" s="1"/>
  <c r="G37" i="12"/>
  <c r="G37" i="11" s="1"/>
  <c r="F37" i="12"/>
  <c r="F37" i="11" s="1"/>
  <c r="E37" i="12"/>
  <c r="E37" i="11" s="1"/>
  <c r="D37" i="12"/>
  <c r="D37" i="11" s="1"/>
  <c r="C37" i="12"/>
  <c r="C37" i="11" s="1"/>
  <c r="B37" i="12"/>
  <c r="B37" i="11" s="1"/>
  <c r="I36" i="12"/>
  <c r="I36" i="11" s="1"/>
  <c r="H36" i="12"/>
  <c r="H36" i="11" s="1"/>
  <c r="G36" i="12"/>
  <c r="G36" i="11" s="1"/>
  <c r="F36" i="12"/>
  <c r="F36" i="11" s="1"/>
  <c r="E36" i="12"/>
  <c r="D36" i="12"/>
  <c r="D36" i="11" s="1"/>
  <c r="C36" i="12"/>
  <c r="C36" i="11" s="1"/>
  <c r="B36" i="12"/>
  <c r="B36" i="11" s="1"/>
  <c r="I32" i="10"/>
  <c r="H32" i="10"/>
  <c r="G32" i="10"/>
  <c r="F32" i="10"/>
  <c r="E32" i="10"/>
  <c r="D32" i="10"/>
  <c r="C32" i="10"/>
  <c r="B32" i="10"/>
  <c r="I31" i="10"/>
  <c r="H31" i="10"/>
  <c r="G31" i="10"/>
  <c r="F31" i="10"/>
  <c r="E31" i="10"/>
  <c r="D31" i="10"/>
  <c r="C31" i="10"/>
  <c r="B31" i="10"/>
  <c r="I30" i="10"/>
  <c r="H30" i="10"/>
  <c r="G30" i="10"/>
  <c r="F30" i="10"/>
  <c r="E30" i="10"/>
  <c r="D30" i="10"/>
  <c r="C30" i="10"/>
  <c r="B30" i="10"/>
  <c r="I29" i="10"/>
  <c r="H29" i="10"/>
  <c r="G29" i="10"/>
  <c r="F29" i="10"/>
  <c r="E29" i="10"/>
  <c r="D29" i="10"/>
  <c r="C29" i="10"/>
  <c r="B29" i="10"/>
  <c r="I28" i="10"/>
  <c r="H28" i="10"/>
  <c r="G28" i="10"/>
  <c r="F28" i="10"/>
  <c r="E28" i="10"/>
  <c r="D28" i="10"/>
  <c r="C28" i="10"/>
  <c r="B28" i="10"/>
  <c r="H44" i="9"/>
  <c r="G44" i="9"/>
  <c r="F44" i="9"/>
  <c r="E44" i="9"/>
  <c r="D44" i="9"/>
  <c r="C44" i="9"/>
  <c r="B44" i="9"/>
  <c r="H43" i="9"/>
  <c r="G43" i="9"/>
  <c r="F43" i="9"/>
  <c r="E43" i="9"/>
  <c r="D43" i="9"/>
  <c r="C43" i="9"/>
  <c r="B43" i="9"/>
  <c r="H42" i="9"/>
  <c r="G42" i="9"/>
  <c r="F42" i="9"/>
  <c r="E42" i="9"/>
  <c r="D42" i="9"/>
  <c r="C42" i="9"/>
  <c r="B42" i="9"/>
  <c r="H41" i="9"/>
  <c r="G41" i="9"/>
  <c r="F41" i="9"/>
  <c r="E41" i="9"/>
  <c r="D41" i="9"/>
  <c r="C41" i="9"/>
  <c r="B41" i="9"/>
  <c r="H40" i="9"/>
  <c r="G40" i="9"/>
  <c r="F40" i="9"/>
  <c r="E40" i="9"/>
  <c r="D40" i="9"/>
  <c r="C40" i="9"/>
  <c r="B40" i="9"/>
  <c r="H39" i="9"/>
  <c r="G39" i="9"/>
  <c r="F39" i="9"/>
  <c r="E39" i="9"/>
  <c r="D39" i="9"/>
  <c r="C39" i="9"/>
  <c r="B39" i="9"/>
  <c r="H38" i="9"/>
  <c r="G38" i="9"/>
  <c r="F38" i="9"/>
  <c r="E38" i="9"/>
  <c r="D38" i="9"/>
  <c r="C38" i="9"/>
  <c r="B38" i="9"/>
  <c r="H37" i="9"/>
  <c r="G37" i="9"/>
  <c r="F37" i="9"/>
  <c r="E37" i="9"/>
  <c r="D37" i="9"/>
  <c r="C37" i="9"/>
  <c r="B37" i="9"/>
  <c r="H36" i="9"/>
  <c r="G36" i="9"/>
  <c r="F36" i="9"/>
  <c r="E36" i="9"/>
  <c r="D36" i="9"/>
  <c r="C36" i="9"/>
  <c r="B36" i="9"/>
  <c r="B29" i="8"/>
  <c r="C29" i="8"/>
  <c r="D29" i="8"/>
  <c r="E29" i="8"/>
  <c r="F29" i="8"/>
  <c r="G29" i="8"/>
  <c r="H29" i="8"/>
  <c r="I29" i="8"/>
  <c r="B28" i="8"/>
  <c r="B30" i="8"/>
  <c r="G26" i="8"/>
  <c r="G27" i="8"/>
  <c r="G28" i="8"/>
  <c r="G30" i="8"/>
  <c r="C28" i="8"/>
  <c r="D28" i="8"/>
  <c r="E28" i="8"/>
  <c r="F28" i="8"/>
  <c r="H28" i="8"/>
  <c r="I28" i="8"/>
  <c r="I30" i="8"/>
  <c r="H30" i="8"/>
  <c r="F30" i="8"/>
  <c r="E30" i="8"/>
  <c r="D30" i="8"/>
  <c r="C30" i="8"/>
  <c r="I27" i="8"/>
  <c r="H27" i="8"/>
  <c r="F27" i="8"/>
  <c r="E27" i="8"/>
  <c r="D27" i="8"/>
  <c r="C27" i="8"/>
  <c r="B27" i="8"/>
  <c r="I26" i="8"/>
  <c r="H26" i="8"/>
  <c r="F26" i="8"/>
  <c r="E26" i="8"/>
  <c r="D26" i="8"/>
  <c r="C26" i="8"/>
  <c r="B26" i="8"/>
  <c r="H25" i="5"/>
  <c r="G25" i="5"/>
  <c r="F25" i="5"/>
  <c r="E25" i="5"/>
  <c r="D25" i="5"/>
  <c r="C25" i="5"/>
  <c r="B25" i="5"/>
  <c r="H24" i="5"/>
  <c r="G24" i="5"/>
  <c r="F24" i="5"/>
  <c r="E24" i="5"/>
  <c r="D24" i="5"/>
  <c r="C24" i="5"/>
  <c r="B24" i="5"/>
  <c r="H23" i="5"/>
  <c r="G23" i="5"/>
  <c r="F23" i="5"/>
  <c r="E23" i="5"/>
  <c r="D23" i="5"/>
  <c r="C23" i="5"/>
  <c r="B23" i="5"/>
  <c r="H22" i="5"/>
  <c r="G22" i="5"/>
  <c r="F22" i="5"/>
  <c r="E22" i="5"/>
  <c r="D22" i="5"/>
  <c r="C22" i="5"/>
  <c r="B22" i="5"/>
  <c r="H21" i="5"/>
  <c r="G21" i="5"/>
  <c r="F21" i="5"/>
  <c r="E21" i="5"/>
  <c r="D21" i="5"/>
  <c r="C21" i="5"/>
  <c r="B21" i="5"/>
  <c r="H20" i="5"/>
  <c r="G20" i="5"/>
  <c r="F20" i="5"/>
  <c r="E20" i="5"/>
  <c r="D20" i="5"/>
  <c r="C20" i="5"/>
  <c r="B20" i="5"/>
  <c r="H19" i="5"/>
  <c r="G19" i="5"/>
  <c r="F19" i="5"/>
  <c r="E19" i="5"/>
  <c r="D19" i="5"/>
  <c r="C19" i="5"/>
  <c r="B19" i="5"/>
  <c r="H18" i="5"/>
  <c r="G18" i="5"/>
  <c r="F18" i="5"/>
  <c r="E18" i="5"/>
  <c r="D18" i="5"/>
  <c r="C18" i="5"/>
  <c r="B18" i="5"/>
  <c r="C4" i="5"/>
  <c r="D4" i="5"/>
  <c r="E4" i="5"/>
  <c r="F4" i="5"/>
  <c r="G4" i="5"/>
  <c r="H4" i="5"/>
  <c r="C5" i="5"/>
  <c r="D5" i="5"/>
  <c r="D33" i="5" s="1"/>
  <c r="E5" i="5"/>
  <c r="F5" i="5"/>
  <c r="G5" i="5"/>
  <c r="H5" i="5"/>
  <c r="C6" i="5"/>
  <c r="D6" i="5"/>
  <c r="E6" i="5"/>
  <c r="F6" i="5"/>
  <c r="G6" i="5"/>
  <c r="H6" i="5"/>
  <c r="C7" i="5"/>
  <c r="D7" i="5"/>
  <c r="E7" i="5"/>
  <c r="F7" i="5"/>
  <c r="G7" i="5"/>
  <c r="H7" i="5"/>
  <c r="C8" i="5"/>
  <c r="D8" i="5"/>
  <c r="E8" i="5"/>
  <c r="F8" i="5"/>
  <c r="G8" i="5"/>
  <c r="H8" i="5"/>
  <c r="H36" i="5" s="1"/>
  <c r="C9" i="5"/>
  <c r="D9" i="5"/>
  <c r="E9" i="5"/>
  <c r="F9" i="5"/>
  <c r="G9" i="5"/>
  <c r="H9" i="5"/>
  <c r="C10" i="5"/>
  <c r="C38" i="5" s="1"/>
  <c r="D10" i="5"/>
  <c r="E10" i="5"/>
  <c r="F10" i="5"/>
  <c r="G10" i="5"/>
  <c r="G38" i="5" s="1"/>
  <c r="H10" i="5"/>
  <c r="C11" i="5"/>
  <c r="D11" i="5"/>
  <c r="E11" i="5"/>
  <c r="F11" i="5"/>
  <c r="G11" i="5"/>
  <c r="H11" i="5"/>
  <c r="B5" i="5"/>
  <c r="B33" i="5" s="1"/>
  <c r="B6" i="5"/>
  <c r="B34" i="5" s="1"/>
  <c r="B7" i="5"/>
  <c r="B35" i="5" s="1"/>
  <c r="B8" i="5"/>
  <c r="B36" i="5" s="1"/>
  <c r="B9" i="5"/>
  <c r="B37" i="5" s="1"/>
  <c r="B10" i="5"/>
  <c r="B38" i="5" s="1"/>
  <c r="B11" i="5"/>
  <c r="B39" i="5" s="1"/>
  <c r="B4" i="5"/>
  <c r="B32" i="5" s="1"/>
  <c r="H39" i="7"/>
  <c r="G39" i="7"/>
  <c r="F39" i="7"/>
  <c r="E39" i="7"/>
  <c r="D39" i="7"/>
  <c r="C39" i="7"/>
  <c r="B39" i="7"/>
  <c r="H38" i="7"/>
  <c r="G38" i="7"/>
  <c r="F38" i="7"/>
  <c r="E38" i="7"/>
  <c r="D38" i="7"/>
  <c r="C38" i="7"/>
  <c r="B38" i="7"/>
  <c r="H37" i="7"/>
  <c r="G37" i="7"/>
  <c r="F37" i="7"/>
  <c r="E37" i="7"/>
  <c r="D37" i="7"/>
  <c r="C37" i="7"/>
  <c r="B37" i="7"/>
  <c r="H36" i="7"/>
  <c r="G36" i="7"/>
  <c r="F36" i="7"/>
  <c r="E36" i="7"/>
  <c r="D36" i="7"/>
  <c r="C36" i="7"/>
  <c r="B36" i="7"/>
  <c r="H35" i="7"/>
  <c r="G35" i="7"/>
  <c r="F35" i="7"/>
  <c r="E35" i="7"/>
  <c r="D35" i="7"/>
  <c r="C35" i="7"/>
  <c r="B35" i="7"/>
  <c r="H34" i="7"/>
  <c r="G34" i="7"/>
  <c r="F34" i="7"/>
  <c r="E34" i="7"/>
  <c r="D34" i="7"/>
  <c r="C34" i="7"/>
  <c r="B34" i="7"/>
  <c r="H33" i="7"/>
  <c r="G33" i="7"/>
  <c r="F33" i="7"/>
  <c r="E33" i="7"/>
  <c r="D33" i="7"/>
  <c r="C33" i="7"/>
  <c r="B33" i="7"/>
  <c r="H32" i="7"/>
  <c r="G32" i="7"/>
  <c r="F32" i="7"/>
  <c r="E32" i="7"/>
  <c r="D32" i="7"/>
  <c r="C32" i="7"/>
  <c r="B32" i="7"/>
  <c r="H39" i="6"/>
  <c r="G39" i="6"/>
  <c r="F39" i="6"/>
  <c r="E39" i="6"/>
  <c r="D39" i="6"/>
  <c r="C39" i="6"/>
  <c r="B39" i="6"/>
  <c r="H38" i="6"/>
  <c r="G38" i="6"/>
  <c r="F38" i="6"/>
  <c r="E38" i="6"/>
  <c r="D38" i="6"/>
  <c r="C38" i="6"/>
  <c r="B38" i="6"/>
  <c r="H37" i="6"/>
  <c r="G37" i="6"/>
  <c r="F37" i="6"/>
  <c r="E37" i="6"/>
  <c r="D37" i="6"/>
  <c r="C37" i="6"/>
  <c r="B37" i="6"/>
  <c r="H36" i="6"/>
  <c r="G36" i="6"/>
  <c r="F36" i="6"/>
  <c r="E36" i="6"/>
  <c r="D36" i="6"/>
  <c r="C36" i="6"/>
  <c r="B36" i="6"/>
  <c r="H35" i="6"/>
  <c r="G35" i="6"/>
  <c r="F35" i="6"/>
  <c r="E35" i="6"/>
  <c r="D35" i="6"/>
  <c r="C35" i="6"/>
  <c r="B35" i="6"/>
  <c r="H34" i="6"/>
  <c r="G34" i="6"/>
  <c r="F34" i="6"/>
  <c r="E34" i="6"/>
  <c r="D34" i="6"/>
  <c r="C34" i="6"/>
  <c r="B34" i="6"/>
  <c r="H33" i="6"/>
  <c r="G33" i="6"/>
  <c r="F33" i="6"/>
  <c r="E33" i="6"/>
  <c r="D33" i="6"/>
  <c r="C33" i="6"/>
  <c r="B33" i="6"/>
  <c r="H32" i="6"/>
  <c r="G32" i="6"/>
  <c r="F32" i="6"/>
  <c r="E32" i="6"/>
  <c r="D32" i="6"/>
  <c r="C32" i="6"/>
  <c r="B32" i="6"/>
  <c r="H25" i="2"/>
  <c r="G25" i="2"/>
  <c r="F25" i="2"/>
  <c r="E25" i="2"/>
  <c r="D25" i="2"/>
  <c r="C25" i="2"/>
  <c r="B25" i="2"/>
  <c r="H24" i="2"/>
  <c r="G24" i="2"/>
  <c r="F24" i="2"/>
  <c r="E24" i="2"/>
  <c r="D24" i="2"/>
  <c r="C24" i="2"/>
  <c r="B24" i="2"/>
  <c r="H23" i="2"/>
  <c r="G23" i="2"/>
  <c r="F23" i="2"/>
  <c r="E23" i="2"/>
  <c r="D23" i="2"/>
  <c r="C23" i="2"/>
  <c r="B23" i="2"/>
  <c r="H22" i="2"/>
  <c r="G22" i="2"/>
  <c r="F22" i="2"/>
  <c r="E22" i="2"/>
  <c r="D22" i="2"/>
  <c r="C22" i="2"/>
  <c r="B22" i="2"/>
  <c r="H21" i="2"/>
  <c r="G21" i="2"/>
  <c r="F21" i="2"/>
  <c r="E21" i="2"/>
  <c r="D21" i="2"/>
  <c r="C21" i="2"/>
  <c r="B21" i="2"/>
  <c r="H20" i="2"/>
  <c r="G20" i="2"/>
  <c r="F20" i="2"/>
  <c r="E20" i="2"/>
  <c r="D20" i="2"/>
  <c r="C20" i="2"/>
  <c r="B20" i="2"/>
  <c r="H19" i="2"/>
  <c r="G19" i="2"/>
  <c r="F19" i="2"/>
  <c r="E19" i="2"/>
  <c r="D19" i="2"/>
  <c r="C19" i="2"/>
  <c r="B19" i="2"/>
  <c r="H18" i="2"/>
  <c r="G18" i="2"/>
  <c r="F18" i="2"/>
  <c r="E18" i="2"/>
  <c r="D18" i="2"/>
  <c r="C18" i="2"/>
  <c r="B18" i="2"/>
  <c r="C4" i="2"/>
  <c r="D4" i="2"/>
  <c r="E4" i="2"/>
  <c r="F4" i="2"/>
  <c r="G4" i="2"/>
  <c r="H4" i="2"/>
  <c r="C5" i="2"/>
  <c r="D5" i="2"/>
  <c r="E5" i="2"/>
  <c r="F5" i="2"/>
  <c r="G5" i="2"/>
  <c r="H5" i="2"/>
  <c r="C6" i="2"/>
  <c r="D6" i="2"/>
  <c r="E6" i="2"/>
  <c r="F6" i="2"/>
  <c r="G6" i="2"/>
  <c r="H6" i="2"/>
  <c r="C7" i="2"/>
  <c r="D7" i="2"/>
  <c r="E7" i="2"/>
  <c r="F7" i="2"/>
  <c r="G7" i="2"/>
  <c r="H7" i="2"/>
  <c r="C8" i="2"/>
  <c r="D8" i="2"/>
  <c r="D36" i="2" s="1"/>
  <c r="E8" i="2"/>
  <c r="F8" i="2"/>
  <c r="G8" i="2"/>
  <c r="H8" i="2"/>
  <c r="H36" i="2" s="1"/>
  <c r="C9" i="2"/>
  <c r="D9" i="2"/>
  <c r="E9" i="2"/>
  <c r="F9" i="2"/>
  <c r="G9" i="2"/>
  <c r="H9" i="2"/>
  <c r="C10" i="2"/>
  <c r="D10" i="2"/>
  <c r="E10" i="2"/>
  <c r="F10" i="2"/>
  <c r="G10" i="2"/>
  <c r="H10" i="2"/>
  <c r="C11" i="2"/>
  <c r="D11" i="2"/>
  <c r="E11" i="2"/>
  <c r="F11" i="2"/>
  <c r="G11" i="2"/>
  <c r="H11" i="2"/>
  <c r="B5" i="2"/>
  <c r="B6" i="2"/>
  <c r="B34" i="2" s="1"/>
  <c r="B7" i="2"/>
  <c r="B35" i="2" s="1"/>
  <c r="B8" i="2"/>
  <c r="B36" i="2" s="1"/>
  <c r="B9" i="2"/>
  <c r="B37" i="2" s="1"/>
  <c r="B10" i="2"/>
  <c r="B38" i="2" s="1"/>
  <c r="B11" i="2"/>
  <c r="B39" i="2" s="1"/>
  <c r="B4" i="2"/>
  <c r="B32" i="2" s="1"/>
  <c r="H39" i="4"/>
  <c r="G39" i="4"/>
  <c r="F39" i="4"/>
  <c r="E39" i="4"/>
  <c r="D39" i="4"/>
  <c r="C39" i="4"/>
  <c r="B39" i="4"/>
  <c r="H38" i="4"/>
  <c r="G38" i="4"/>
  <c r="F38" i="4"/>
  <c r="E38" i="4"/>
  <c r="D38" i="4"/>
  <c r="C38" i="4"/>
  <c r="B38" i="4"/>
  <c r="H37" i="4"/>
  <c r="G37" i="4"/>
  <c r="F37" i="4"/>
  <c r="E37" i="4"/>
  <c r="D37" i="4"/>
  <c r="C37" i="4"/>
  <c r="B37" i="4"/>
  <c r="H36" i="4"/>
  <c r="G36" i="4"/>
  <c r="F36" i="4"/>
  <c r="E36" i="4"/>
  <c r="D36" i="4"/>
  <c r="C36" i="4"/>
  <c r="B36" i="4"/>
  <c r="H35" i="4"/>
  <c r="G35" i="4"/>
  <c r="F35" i="4"/>
  <c r="E35" i="4"/>
  <c r="D35" i="4"/>
  <c r="C35" i="4"/>
  <c r="B35" i="4"/>
  <c r="H34" i="4"/>
  <c r="G34" i="4"/>
  <c r="F34" i="4"/>
  <c r="E34" i="4"/>
  <c r="D34" i="4"/>
  <c r="C34" i="4"/>
  <c r="B34" i="4"/>
  <c r="H33" i="4"/>
  <c r="G33" i="4"/>
  <c r="F33" i="4"/>
  <c r="E33" i="4"/>
  <c r="D33" i="4"/>
  <c r="C33" i="4"/>
  <c r="B33" i="4"/>
  <c r="H32" i="4"/>
  <c r="G32" i="4"/>
  <c r="F32" i="4"/>
  <c r="E32" i="4"/>
  <c r="D32" i="4"/>
  <c r="C32" i="4"/>
  <c r="B32" i="4"/>
  <c r="H39" i="3"/>
  <c r="G39" i="3"/>
  <c r="F39" i="3"/>
  <c r="E39" i="3"/>
  <c r="D39" i="3"/>
  <c r="C39" i="3"/>
  <c r="B39" i="3"/>
  <c r="H38" i="3"/>
  <c r="G38" i="3"/>
  <c r="F38" i="3"/>
  <c r="E38" i="3"/>
  <c r="D38" i="3"/>
  <c r="C38" i="3"/>
  <c r="B38" i="3"/>
  <c r="H37" i="3"/>
  <c r="G37" i="3"/>
  <c r="F37" i="3"/>
  <c r="E37" i="3"/>
  <c r="D37" i="3"/>
  <c r="C37" i="3"/>
  <c r="B37" i="3"/>
  <c r="H36" i="3"/>
  <c r="G36" i="3"/>
  <c r="F36" i="3"/>
  <c r="E36" i="3"/>
  <c r="D36" i="3"/>
  <c r="C36" i="3"/>
  <c r="B36" i="3"/>
  <c r="H35" i="3"/>
  <c r="G35" i="3"/>
  <c r="F35" i="3"/>
  <c r="E35" i="3"/>
  <c r="D35" i="3"/>
  <c r="C35" i="3"/>
  <c r="B35" i="3"/>
  <c r="H34" i="3"/>
  <c r="G34" i="3"/>
  <c r="F34" i="3"/>
  <c r="E34" i="3"/>
  <c r="D34" i="3"/>
  <c r="C34" i="3"/>
  <c r="B34" i="3"/>
  <c r="H33" i="3"/>
  <c r="G33" i="3"/>
  <c r="F33" i="3"/>
  <c r="E33" i="3"/>
  <c r="D33" i="3"/>
  <c r="C33" i="3"/>
  <c r="B33" i="3"/>
  <c r="H32" i="3"/>
  <c r="G32" i="3"/>
  <c r="F32" i="3"/>
  <c r="E32" i="3"/>
  <c r="D32" i="3"/>
  <c r="C32" i="3"/>
  <c r="B32" i="3"/>
  <c r="D37" i="5" l="1"/>
  <c r="D36" i="5"/>
  <c r="C36" i="5"/>
  <c r="G37" i="5"/>
  <c r="C32" i="5"/>
  <c r="G35" i="2"/>
  <c r="D42" i="11"/>
  <c r="E36" i="11"/>
  <c r="E34" i="5"/>
  <c r="E41" i="11"/>
  <c r="H33" i="5"/>
  <c r="G33" i="5"/>
  <c r="C38" i="2"/>
  <c r="B43" i="11"/>
  <c r="E33" i="5"/>
  <c r="G35" i="5"/>
  <c r="D38" i="5"/>
  <c r="H34" i="5"/>
  <c r="H38" i="5"/>
  <c r="G39" i="5"/>
  <c r="H32" i="5"/>
  <c r="E37" i="5"/>
  <c r="F38" i="5"/>
  <c r="H37" i="5"/>
  <c r="C39" i="5"/>
  <c r="C35" i="5"/>
  <c r="E32" i="5"/>
  <c r="F33" i="5"/>
  <c r="D32" i="5"/>
  <c r="F32" i="2"/>
  <c r="F34" i="2"/>
  <c r="D33" i="2"/>
  <c r="C33" i="2"/>
  <c r="D34" i="2"/>
  <c r="C34" i="5"/>
  <c r="F39" i="5"/>
  <c r="G34" i="5"/>
  <c r="H35" i="5"/>
  <c r="F36" i="5"/>
  <c r="C37" i="5"/>
  <c r="D35" i="5"/>
  <c r="H39" i="5"/>
  <c r="E35" i="5"/>
  <c r="G36" i="5"/>
  <c r="F34" i="5"/>
  <c r="E39" i="5"/>
  <c r="E36" i="5"/>
  <c r="G32" i="5"/>
  <c r="E38" i="5"/>
  <c r="D39" i="5"/>
  <c r="F37" i="5"/>
  <c r="E34" i="2"/>
  <c r="F35" i="2"/>
  <c r="F37" i="2"/>
  <c r="H38" i="2"/>
  <c r="C32" i="2"/>
  <c r="C33" i="5"/>
  <c r="F35" i="5"/>
  <c r="D34" i="5"/>
  <c r="F32" i="5"/>
  <c r="H35" i="2"/>
  <c r="C39" i="2"/>
  <c r="C35" i="2"/>
  <c r="E32" i="2"/>
  <c r="E35" i="2"/>
  <c r="E33" i="2"/>
  <c r="H34" i="2"/>
  <c r="E37" i="2"/>
  <c r="B33" i="2"/>
  <c r="E36" i="2"/>
  <c r="G38" i="2"/>
  <c r="C37" i="2"/>
  <c r="D38" i="2"/>
  <c r="E39" i="2"/>
  <c r="G33" i="2"/>
  <c r="D32" i="2"/>
  <c r="G37" i="2"/>
  <c r="H39" i="2"/>
  <c r="F38" i="2"/>
  <c r="D37" i="2"/>
  <c r="G39" i="2"/>
  <c r="G36" i="2"/>
  <c r="C34" i="2"/>
  <c r="D35" i="2"/>
  <c r="C36" i="2"/>
  <c r="F36" i="2"/>
  <c r="H37" i="2"/>
  <c r="H33" i="2"/>
  <c r="F33" i="2"/>
  <c r="G34" i="2"/>
  <c r="D39" i="2"/>
  <c r="G32" i="2"/>
  <c r="F39" i="2"/>
  <c r="H32" i="2"/>
  <c r="E38" i="2"/>
  <c r="H42" i="1" l="1"/>
  <c r="G42" i="1"/>
  <c r="F42" i="1"/>
  <c r="E42" i="1"/>
  <c r="D42" i="1"/>
  <c r="C42" i="1"/>
  <c r="B42" i="1"/>
  <c r="H41" i="1"/>
  <c r="G41" i="1"/>
  <c r="F41" i="1"/>
  <c r="E41" i="1"/>
  <c r="D41" i="1"/>
  <c r="C41" i="1"/>
  <c r="B41" i="1"/>
  <c r="H40" i="1"/>
  <c r="G40" i="1"/>
  <c r="F40" i="1"/>
  <c r="E40" i="1"/>
  <c r="D40" i="1"/>
  <c r="C40" i="1"/>
  <c r="B40" i="1"/>
  <c r="H39" i="1"/>
  <c r="G39" i="1"/>
  <c r="F39" i="1"/>
  <c r="E39" i="1"/>
  <c r="D39" i="1"/>
  <c r="C39" i="1"/>
  <c r="B39" i="1"/>
  <c r="H38" i="1"/>
  <c r="G38" i="1"/>
  <c r="F38" i="1"/>
  <c r="E38" i="1"/>
  <c r="D38" i="1"/>
  <c r="C38" i="1"/>
  <c r="B38" i="1"/>
  <c r="H37" i="1"/>
  <c r="G37" i="1"/>
  <c r="F37" i="1"/>
  <c r="E37" i="1"/>
  <c r="D37" i="1"/>
  <c r="C37" i="1"/>
  <c r="B37" i="1"/>
  <c r="H36" i="1"/>
  <c r="G36" i="1"/>
  <c r="F36" i="1"/>
  <c r="E36" i="1"/>
  <c r="D36" i="1"/>
  <c r="C36" i="1"/>
  <c r="B36" i="1"/>
  <c r="H35" i="1"/>
  <c r="G35" i="1"/>
  <c r="F35" i="1"/>
  <c r="E35" i="1"/>
  <c r="D35" i="1"/>
  <c r="C35" i="1"/>
  <c r="B35" i="1"/>
  <c r="H34" i="1"/>
  <c r="G34" i="1"/>
  <c r="F34" i="1"/>
  <c r="E34" i="1"/>
  <c r="D34" i="1"/>
  <c r="C34" i="1"/>
  <c r="B34" i="1"/>
</calcChain>
</file>

<file path=xl/sharedStrings.xml><?xml version="1.0" encoding="utf-8"?>
<sst xmlns="http://schemas.openxmlformats.org/spreadsheetml/2006/main" count="780" uniqueCount="88">
  <si>
    <t>Immigrés</t>
  </si>
  <si>
    <t xml:space="preserve">Ensemble </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</si>
  <si>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</si>
  <si>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</si>
  <si>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</si>
  <si>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</si>
  <si>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</si>
  <si>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</si>
  <si>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</si>
  <si>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</si>
  <si>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Ensemble</t>
  </si>
  <si>
    <t>Non immigrés</t>
  </si>
  <si>
    <t>Population totale</t>
  </si>
  <si>
    <t>1 personne</t>
  </si>
  <si>
    <t>2 personnes</t>
  </si>
  <si>
    <t>3 personnes</t>
  </si>
  <si>
    <t>4 personnes</t>
  </si>
  <si>
    <t>5 personnes</t>
  </si>
  <si>
    <t>6 personnes ou plus</t>
  </si>
  <si>
    <t>Actifs ayant un emploi</t>
  </si>
  <si>
    <t>Chômeurs</t>
  </si>
  <si>
    <t>Retraités ou préretraités</t>
  </si>
  <si>
    <t>Elèves. étudiants. stagiaires non rémunérés</t>
  </si>
  <si>
    <t>Femmes ou hommes au foyer</t>
  </si>
  <si>
    <t>Autres inactifs</t>
  </si>
  <si>
    <t>15 à 19 ans</t>
  </si>
  <si>
    <t>20 à 24 ans</t>
  </si>
  <si>
    <t>25 à 39 ans</t>
  </si>
  <si>
    <t>40 à 54 ans</t>
  </si>
  <si>
    <t>55 à 64 ans</t>
  </si>
  <si>
    <t>65 à 79 ans</t>
  </si>
  <si>
    <t>80 ans ou plus</t>
  </si>
  <si>
    <t>Moins de 20 ans</t>
  </si>
  <si>
    <t>Ménages d'une personne seule sans famille</t>
  </si>
  <si>
    <t>Ménages de plusieurs personnes sans famille</t>
  </si>
  <si>
    <t>Ménages avec famille principale monoparentale</t>
  </si>
  <si>
    <t>Ménages avec famille principale composée d'un couple</t>
  </si>
  <si>
    <t>Population des ménages par âge et mode de cohabitation</t>
  </si>
  <si>
    <t>Moins de 15 ans</t>
  </si>
  <si>
    <t>Enfants d'un couple</t>
  </si>
  <si>
    <t>Enfants d'une famille monoparentale</t>
  </si>
  <si>
    <t>Adultes d'un couple sans enfant</t>
  </si>
  <si>
    <t>Adultes d'un couple avec enfant(s)</t>
  </si>
  <si>
    <t>Adultes d'une famille monoparentale</t>
  </si>
  <si>
    <t>Hors famille dans ménage de plusieurs personnes</t>
  </si>
  <si>
    <t>Personnes vivant seules</t>
  </si>
  <si>
    <t>Population des ménages par âge et mode de cohabitation Hommes</t>
  </si>
  <si>
    <t>Population des ménages par âge et mode de cohabitation Femmes</t>
  </si>
  <si>
    <t>Note : un ménage est qualifié d'immigré lorsque la personne de référence est immigrée.</t>
  </si>
  <si>
    <t>Champ : France métropolitaine.</t>
  </si>
  <si>
    <t>Sommaire</t>
  </si>
  <si>
    <t>Personne de référence et/ou conjoint sont immigrés</t>
  </si>
  <si>
    <t>Personne de référence immigrée</t>
  </si>
  <si>
    <t>Personne de référence et son conjoint éventuel sont immigrés</t>
  </si>
  <si>
    <t xml:space="preserve">Personnes </t>
  </si>
  <si>
    <t>Personnes immigreés</t>
  </si>
  <si>
    <t>Ménages et personnes immigrés selon la définition retenue</t>
  </si>
  <si>
    <t>Ménage avec au moins un immigré</t>
  </si>
  <si>
    <t>Note : dans la suite des tableaux, la définition d'un ménage immigré retenue est celle établie en fonction de la personne de référence. Un ménage est qualifié d'immigré lorsque la personne de référence du ménage est immigrée.</t>
  </si>
  <si>
    <t>Ménages</t>
  </si>
  <si>
    <t>Men0 : Ménages et personnes immigrés selon la définition retenue</t>
  </si>
  <si>
    <t>Ménages par taille du ménage et catégorie socioprofessionnelle de la personne de référence du ménage</t>
  </si>
  <si>
    <t>Note : un ménage est qualifié d'immigré lorsque la personne de référence du ménage est immigrée.</t>
  </si>
  <si>
    <t>Note : un ménage est qualifié de non immigré lorsque la personne de référence du ménage n'est pas immigrée.</t>
  </si>
  <si>
    <t>Men1 : Ménages par taille du ménage et catégorie socioprofessionnelle de la personne de référence du ménage</t>
  </si>
  <si>
    <t>Population des ménages par taille du ménage et catégorie socioprofessionnelle de la personne de référence du ménage</t>
  </si>
  <si>
    <t>Note : un ménage est qualifié de non immigré lorsque la personne de référence du ménage du ménage n'est pas immigrée.</t>
  </si>
  <si>
    <t>Men2 : Population des ménages par taille du ménage et catégorie socioprofessionnelle de la personne de référence du ménage</t>
  </si>
  <si>
    <t>Men3 : Ménages par âge et type d'activité de la personne de référence âgée de 15 ans ou plus</t>
  </si>
  <si>
    <t>Men7 : Population des ménages par âge et mode de cohabitation</t>
  </si>
  <si>
    <t>Men3_H : Ménages par âge et type d'activité de la personne de référence âgée de 15 ans ou plus Hommes</t>
  </si>
  <si>
    <t>Men3_F : Ménages par âge et type d'activité de la personne de référence âgée de 15 ans ou plus Femmes</t>
  </si>
  <si>
    <t>Men7_H : Population des ménages par âge et mode de cohabitation Hommes</t>
  </si>
  <si>
    <t>Men7_F : Population des ménages par âge et mode de cohabitation Femmes</t>
  </si>
  <si>
    <t>Ménages par âge et type d'activité de la personne de référence du ménage âgée de 15 ans ou plus</t>
  </si>
  <si>
    <t>Ménages par âge et type d'activité de la personne de référence du ménage âgée de 15 ans ou plus Hommes</t>
  </si>
  <si>
    <t>Ménages par âge et type d'activité de la personne de référence du ménage âgée de 15 ans ou plus Femmes</t>
  </si>
  <si>
    <t>Ménages par taille du ménage et âge de la personne de référence du ménage</t>
  </si>
  <si>
    <t>Ménages par taille du ménage et âge de la personne de référence du ménage Hommes</t>
  </si>
  <si>
    <t>Ménages par taille du ménage et âge de la personne de référence du ménage Femmes</t>
  </si>
  <si>
    <t>Ménages par type de ménage et âge de la personne de référence du ménage</t>
  </si>
  <si>
    <t>Population des ménages par type de ménage et âge de la personne de référence du ménage</t>
  </si>
  <si>
    <t>Men4 : Ménages par taille du ménage et âge de la personne de référence du ménage</t>
  </si>
  <si>
    <t>Men4_H : Ménages par taille du ménage et âge de la personne de référence du ménage Hommes</t>
  </si>
  <si>
    <t>Men4_F : Ménages par taille du ménage et âge de la personne de référence du ménage Femmes</t>
  </si>
  <si>
    <t>Men5 : Ménages par type de ménage et âge de la personne de référence du ménage</t>
  </si>
  <si>
    <t>Men6 : Population des ménages par type de ménage et âge de la personne de référence du ménage</t>
  </si>
  <si>
    <t>Source : Insee, RP2015, exploitation complémentaire.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</si>
</sst>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11"/>
      <color rgb="FF0070C0"/>
      <name val="Calibri"/>
      <family val="2"/>
      <scheme val="minor"/>
    </font>
    <font>
      <sz val="9"/>
      <color theme="1"/>
      <name val="Calibri"/>
      <family val="2"/>
    </font>
    <font>
      <b/>
      <sz val="9"/>
      <color theme="1"/>
      <name val="Calibri"/>
      <family val="2"/>
    </font>
    <font>
      <sz val="9"/>
      <color theme="1"/>
      <name val="Calibri"/>
      <family val="2"/>
      <scheme val="minor"/>
    </font>
    <font>
      <b/>
      <sz val="9"/>
      <color theme="1"/>
      <name val="Calibri"/>
      <family val="2"/>
      <scheme val="minor"/>
    </font>
    <font>
      <i/>
      <sz val="9"/>
      <color theme="1"/>
      <name val="Calibri"/>
      <family val="2"/>
      <scheme val="minor"/>
    </font>
    <font>
      <i/>
      <sz val="9"/>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cellStyleXfs>
  <cellXfs count="50">
    <xf numFmtId="0" fontId="0" fillId="0" borderId="0" xfId="0"/>
    <xf numFmtId="0" fontId="3" fillId="2" borderId="0" xfId="0" applyFont="1" applyFill="1"/>
    <xf numFmtId="0" fontId="0" fillId="2" borderId="0" xfId="0" applyFill="1"/>
    <xf numFmtId="0" fontId="4" fillId="2" borderId="0" xfId="0" applyFont="1" applyFill="1"/>
    <xf numFmtId="164" fontId="6" fillId="2" borderId="4" xfId="1" applyNumberFormat="1" applyFont="1" applyFill="1" applyBorder="1" applyAlignment="1">
      <alignment horizontal="center" vertical="top" wrapText="1"/>
    </xf>
    <xf numFmtId="164" fontId="5" fillId="2" borderId="5" xfId="1" applyNumberFormat="1" applyFont="1" applyFill="1" applyBorder="1"/>
    <xf numFmtId="164" fontId="0" fillId="2" borderId="6" xfId="1" applyNumberFormat="1" applyFont="1" applyFill="1" applyBorder="1"/>
    <xf numFmtId="164" fontId="0" fillId="2" borderId="7" xfId="1" applyNumberFormat="1" applyFont="1" applyFill="1" applyBorder="1"/>
    <xf numFmtId="164" fontId="2" fillId="2" borderId="5" xfId="1" applyNumberFormat="1" applyFont="1" applyFill="1" applyBorder="1"/>
    <xf numFmtId="164" fontId="5" fillId="2" borderId="8" xfId="1" applyNumberFormat="1" applyFont="1" applyFill="1" applyBorder="1"/>
    <xf numFmtId="164" fontId="0" fillId="2" borderId="9" xfId="1" applyNumberFormat="1" applyFont="1" applyFill="1" applyBorder="1"/>
    <xf numFmtId="164" fontId="0" fillId="2" borderId="0" xfId="1" applyNumberFormat="1" applyFont="1" applyFill="1" applyBorder="1"/>
    <xf numFmtId="164" fontId="2" fillId="2" borderId="8" xfId="1" applyNumberFormat="1" applyFont="1" applyFill="1" applyBorder="1"/>
    <xf numFmtId="164" fontId="6" fillId="2" borderId="4" xfId="1" applyNumberFormat="1" applyFont="1" applyFill="1" applyBorder="1"/>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164" fontId="2" fillId="2" borderId="4" xfId="1" applyNumberFormat="1" applyFont="1" applyFill="1" applyBorder="1"/>
    <xf numFmtId="164" fontId="6" fillId="2" borderId="3" xfId="1" applyNumberFormat="1" applyFont="1" applyFill="1" applyBorder="1" applyAlignment="1">
      <alignment horizontal="center" vertical="top" wrapText="1"/>
    </xf>
    <xf numFmtId="164" fontId="6" fillId="2" borderId="1" xfId="1" applyNumberFormat="1" applyFont="1" applyFill="1" applyBorder="1" applyAlignment="1">
      <alignment horizontal="center" vertical="top" wrapText="1"/>
    </xf>
    <xf numFmtId="164" fontId="6" fillId="2" borderId="2" xfId="1"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7" fillId="2" borderId="5" xfId="0" applyFont="1" applyFill="1" applyBorder="1"/>
    <xf numFmtId="164" fontId="1" fillId="2" borderId="0" xfId="1" applyNumberFormat="1" applyFont="1" applyFill="1" applyBorder="1"/>
    <xf numFmtId="0" fontId="7" fillId="2" borderId="8" xfId="0" applyFont="1" applyFill="1" applyBorder="1"/>
    <xf numFmtId="0" fontId="8" fillId="2" borderId="4" xfId="0" applyFont="1" applyFill="1" applyBorder="1"/>
    <xf numFmtId="0" fontId="8" fillId="2" borderId="11" xfId="0" applyFont="1" applyFill="1" applyBorder="1"/>
    <xf numFmtId="0" fontId="7" fillId="2" borderId="11" xfId="0" applyFont="1" applyFill="1" applyBorder="1"/>
    <xf numFmtId="164" fontId="1" fillId="2" borderId="9" xfId="1" applyNumberFormat="1" applyFont="1" applyFill="1" applyBorder="1"/>
    <xf numFmtId="164" fontId="1" fillId="2" borderId="10" xfId="1" applyNumberFormat="1" applyFont="1" applyFill="1" applyBorder="1"/>
    <xf numFmtId="0" fontId="9" fillId="2" borderId="0" xfId="0" applyFont="1" applyFill="1"/>
    <xf numFmtId="0" fontId="7" fillId="2" borderId="0" xfId="0" applyFont="1" applyFill="1"/>
    <xf numFmtId="164" fontId="2" fillId="2" borderId="0" xfId="1" applyNumberFormat="1" applyFont="1" applyFill="1" applyBorder="1"/>
    <xf numFmtId="0" fontId="0" fillId="2" borderId="0" xfId="0" applyFill="1" applyAlignment="1">
      <alignment wrapText="1"/>
    </xf>
    <xf numFmtId="164" fontId="6" fillId="2" borderId="1" xfId="1" applyNumberFormat="1" applyFont="1" applyFill="1" applyBorder="1" applyAlignment="1">
      <alignment horizontal="center" vertical="center" wrapText="1"/>
    </xf>
    <xf numFmtId="164" fontId="6" fillId="2" borderId="2"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wrapText="1"/>
    </xf>
    <xf numFmtId="164" fontId="6" fillId="2" borderId="4" xfId="1" applyNumberFormat="1" applyFont="1" applyFill="1" applyBorder="1" applyAlignment="1">
      <alignment horizontal="center" vertical="center" wrapText="1"/>
    </xf>
    <xf numFmtId="164" fontId="5" fillId="2" borderId="5" xfId="1" applyNumberFormat="1" applyFont="1" applyFill="1" applyBorder="1" applyAlignment="1">
      <alignment vertical="center"/>
    </xf>
    <xf numFmtId="164" fontId="5" fillId="2" borderId="8" xfId="1" applyNumberFormat="1" applyFont="1" applyFill="1" applyBorder="1" applyAlignment="1">
      <alignment vertical="center"/>
    </xf>
    <xf numFmtId="164" fontId="5" fillId="2" borderId="11" xfId="1" applyNumberFormat="1" applyFont="1" applyFill="1" applyBorder="1" applyAlignment="1">
      <alignment vertical="center"/>
    </xf>
    <xf numFmtId="164" fontId="0" fillId="2" borderId="12" xfId="1" applyNumberFormat="1" applyFont="1" applyFill="1" applyBorder="1"/>
    <xf numFmtId="164" fontId="2" fillId="2" borderId="11" xfId="1" applyNumberFormat="1" applyFont="1" applyFill="1" applyBorder="1"/>
    <xf numFmtId="164" fontId="5" fillId="2" borderId="0" xfId="1" applyNumberFormat="1" applyFont="1" applyFill="1" applyBorder="1"/>
    <xf numFmtId="164" fontId="10" fillId="2" borderId="0" xfId="1" applyNumberFormat="1" applyFont="1" applyFill="1" applyBorder="1"/>
    <xf numFmtId="0" fontId="11" fillId="2" borderId="0" xfId="2" applyFill="1"/>
    <xf numFmtId="164" fontId="0" fillId="2" borderId="0" xfId="0" applyNumberFormat="1"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RowHeight="15" x14ac:dyDescent="0.25"/>
  <cols>
    <col min="1" max="1" width="27.140625" style="2" customWidth="1"/>
    <col min="2" max="2" width="88.5703125" style="2" customWidth="1"/>
    <col min="3" max="16384" width="11.42578125" style="2"/>
  </cols>
  <sheetData>
    <row r="1" spans="1:2" x14ac:dyDescent="0.25">
      <c r="A1" s="1" t="s">
        <v>50</v>
      </c>
    </row>
    <row r="3" spans="1:2" x14ac:dyDescent="0.25">
      <c r="A3" s="48" t="s">
        <v>60</v>
      </c>
    </row>
    <row r="5" spans="1:2" x14ac:dyDescent="0.25">
      <c r="A5" s="48" t="s">
        <v>64</v>
      </c>
    </row>
    <row r="7" spans="1:2" x14ac:dyDescent="0.25">
      <c r="A7" s="48" t="s">
        <v>67</v>
      </c>
    </row>
    <row r="9" spans="1:2" x14ac:dyDescent="0.25">
      <c r="A9" s="48" t="s">
        <v>68</v>
      </c>
    </row>
    <row r="10" spans="1:2" x14ac:dyDescent="0.25">
      <c r="B10" s="48" t="s">
        <v>70</v>
      </c>
    </row>
    <row r="11" spans="1:2" x14ac:dyDescent="0.25">
      <c r="B11" s="48" t="s">
        <v>71</v>
      </c>
    </row>
    <row r="13" spans="1:2" x14ac:dyDescent="0.25">
      <c r="A13" s="48" t="s">
        <v>82</v>
      </c>
    </row>
    <row r="14" spans="1:2" x14ac:dyDescent="0.25">
      <c r="B14" s="48" t="s">
        <v>83</v>
      </c>
    </row>
    <row r="15" spans="1:2" x14ac:dyDescent="0.25">
      <c r="B15" s="48" t="s">
        <v>84</v>
      </c>
    </row>
    <row r="17" spans="1:2" x14ac:dyDescent="0.25">
      <c r="A17" s="48" t="s">
        <v>85</v>
      </c>
    </row>
    <row r="19" spans="1:2" x14ac:dyDescent="0.25">
      <c r="A19" s="48" t="s">
        <v>86</v>
      </c>
    </row>
    <row r="21" spans="1:2" x14ac:dyDescent="0.25">
      <c r="A21" s="48" t="s">
        <v>69</v>
      </c>
    </row>
    <row r="22" spans="1:2" x14ac:dyDescent="0.25">
      <c r="B22" s="48" t="s">
        <v>72</v>
      </c>
    </row>
    <row r="23" spans="1:2" x14ac:dyDescent="0.25">
      <c r="B23" s="48" t="s">
        <v>73</v>
      </c>
    </row>
  </sheetData>
  <hyperlinks>
    <hyperlink ref="A3" location="Men0!A1" display="Men0 : Ménages et personnes immigrés selon la définition retenue"/>
    <hyperlink ref="A5" location="'Men1'!A1" display="Men1 : Ménages par taille du ménage et catégorie socioprofessionnelle de la personne de référence du ménage"/>
    <hyperlink ref="A7" location="'Men2'!A1" display="Men2 : Population des ménages par taille du ménage et catégorie socioprofessionnelle de la personne de référence du ménage"/>
    <hyperlink ref="A9" location="'Men3'!A1" display="Men3 : Ménages par âge et type d'activité de la personne de référence âgée de 15 ans ou plus"/>
    <hyperlink ref="B10" location="Men3_H!A1" display="Men3_H : Ménages par âge et type d'activité de la personne de référence âgée de 15 ans ou plus Hommes"/>
    <hyperlink ref="B11" location="Men3_F!A1" display="Men3_F : Ménages par âge et type d'activité de la personne de référence âgée de 15 ans ou plus Femmes"/>
    <hyperlink ref="A13" location="'Men4'!A1" display="Men4 : Ménages par taille du ménage et âge de la personne de référence du ménage"/>
    <hyperlink ref="B14" location="Men4_H!A1" display="Men4_H : Ménages par taille du ménage et âge de la personne de référence du ménage Hommes"/>
    <hyperlink ref="B15" location="Men4_F!A1" display="Men4_F : Ménages par taille du ménage et âge de la personne de référence du ménage Femmes"/>
    <hyperlink ref="A17" location="'Men5'!A1" display="Men5 : Ménages par type de ménage et âge de la personne de référence du ménage"/>
    <hyperlink ref="A19" location="'Men6'!A1" display="Men6 : Population des ménages par type de ménage et âge de la personne de référence du ménage"/>
    <hyperlink ref="A21" location="'Men7'!A1" display="Men7 : Population des ménages par âge et mode de cohabitation"/>
    <hyperlink ref="B22" location="Men7_H!A1" display="Men7_H : Population des ménages par âge et mode de cohabitation Hommes"/>
    <hyperlink ref="B23" location="Men7_F!A1" display="Men7_F : Population des ménages par âge et mode de cohabitation Fem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9" width="10.42578125" style="2" customWidth="1"/>
    <col min="10" max="10" width="9.85546875" style="2" customWidth="1"/>
    <col min="11" max="11" width="11.140625" style="2" customWidth="1"/>
    <col min="12" max="12" width="9.28515625" style="2" customWidth="1"/>
    <col min="13" max="13" width="11" style="2" customWidth="1"/>
    <col min="14" max="14" width="10.28515625" style="2" customWidth="1"/>
    <col min="15" max="15" width="10" style="2" customWidth="1"/>
    <col min="16" max="16384" width="40.42578125" style="2"/>
  </cols>
  <sheetData>
    <row r="1" spans="1:14" x14ac:dyDescent="0.25">
      <c r="A1" s="1" t="s">
        <v>79</v>
      </c>
    </row>
    <row r="2" spans="1:14" x14ac:dyDescent="0.25">
      <c r="A2" s="3" t="s">
        <v>0</v>
      </c>
    </row>
    <row r="3" spans="1:14" x14ac:dyDescent="0.25">
      <c r="B3" s="19" t="s">
        <v>13</v>
      </c>
      <c r="C3" s="20" t="s">
        <v>14</v>
      </c>
      <c r="D3" s="20" t="s">
        <v>15</v>
      </c>
      <c r="E3" s="20" t="s">
        <v>16</v>
      </c>
      <c r="F3" s="20" t="s">
        <v>17</v>
      </c>
      <c r="G3" s="18" t="s">
        <v>18</v>
      </c>
      <c r="H3" s="18" t="s">
        <v>1</v>
      </c>
    </row>
    <row r="4" spans="1:14" x14ac:dyDescent="0.25">
      <c r="A4" s="25" t="s">
        <v>32</v>
      </c>
      <c r="B4" s="6">
        <v>6267</v>
      </c>
      <c r="C4" s="7">
        <v>888</v>
      </c>
      <c r="D4" s="7">
        <v>222</v>
      </c>
      <c r="E4" s="7">
        <v>50</v>
      </c>
      <c r="F4" s="7">
        <v>58</v>
      </c>
      <c r="G4" s="7">
        <v>36</v>
      </c>
      <c r="H4" s="8">
        <f>SUM(B4:G4)</f>
        <v>7521</v>
      </c>
      <c r="I4" s="49"/>
      <c r="J4" s="49"/>
      <c r="K4" s="49"/>
      <c r="L4" s="49"/>
      <c r="M4" s="49"/>
      <c r="N4" s="49"/>
    </row>
    <row r="5" spans="1:14" x14ac:dyDescent="0.25">
      <c r="A5" s="27" t="s">
        <v>26</v>
      </c>
      <c r="B5" s="10">
        <v>30770</v>
      </c>
      <c r="C5" s="11">
        <v>7386</v>
      </c>
      <c r="D5" s="11">
        <v>2271</v>
      </c>
      <c r="E5" s="11">
        <v>691</v>
      </c>
      <c r="F5" s="11">
        <v>221</v>
      </c>
      <c r="G5" s="11">
        <v>116</v>
      </c>
      <c r="H5" s="12">
        <f t="shared" ref="H5:H10" si="0">SUM(B5:G5)</f>
        <v>41455</v>
      </c>
      <c r="I5" s="49"/>
      <c r="J5" s="49"/>
      <c r="K5" s="49"/>
      <c r="L5" s="49"/>
      <c r="M5" s="49"/>
      <c r="N5" s="49"/>
    </row>
    <row r="6" spans="1:14" x14ac:dyDescent="0.25">
      <c r="A6" s="27" t="s">
        <v>27</v>
      </c>
      <c r="B6" s="10">
        <v>68371</v>
      </c>
      <c r="C6" s="11">
        <v>40846</v>
      </c>
      <c r="D6" s="11">
        <v>30987</v>
      </c>
      <c r="E6" s="11">
        <v>17919</v>
      </c>
      <c r="F6" s="11">
        <v>7023</v>
      </c>
      <c r="G6" s="11">
        <v>3583</v>
      </c>
      <c r="H6" s="12">
        <f t="shared" si="0"/>
        <v>168729</v>
      </c>
      <c r="I6" s="49"/>
      <c r="J6" s="49"/>
      <c r="K6" s="49"/>
      <c r="L6" s="49"/>
      <c r="M6" s="49"/>
      <c r="N6" s="49"/>
    </row>
    <row r="7" spans="1:14" x14ac:dyDescent="0.25">
      <c r="A7" s="27" t="s">
        <v>28</v>
      </c>
      <c r="B7" s="10">
        <v>60950</v>
      </c>
      <c r="C7" s="11">
        <v>57791</v>
      </c>
      <c r="D7" s="11">
        <v>48420</v>
      </c>
      <c r="E7" s="11">
        <v>26865</v>
      </c>
      <c r="F7" s="11">
        <v>11218</v>
      </c>
      <c r="G7" s="11">
        <v>6798</v>
      </c>
      <c r="H7" s="12">
        <f t="shared" si="0"/>
        <v>212042</v>
      </c>
      <c r="I7" s="49"/>
      <c r="J7" s="49"/>
      <c r="K7" s="49"/>
      <c r="L7" s="49"/>
      <c r="M7" s="49"/>
      <c r="N7" s="49"/>
    </row>
    <row r="8" spans="1:14" x14ac:dyDescent="0.25">
      <c r="A8" s="27" t="s">
        <v>29</v>
      </c>
      <c r="B8" s="10">
        <v>71829</v>
      </c>
      <c r="C8" s="11">
        <v>33491</v>
      </c>
      <c r="D8" s="11">
        <v>14224</v>
      </c>
      <c r="E8" s="11">
        <v>5293</v>
      </c>
      <c r="F8" s="11">
        <v>1686</v>
      </c>
      <c r="G8" s="11">
        <v>980</v>
      </c>
      <c r="H8" s="12">
        <f t="shared" si="0"/>
        <v>127503</v>
      </c>
      <c r="I8" s="49"/>
      <c r="J8" s="49"/>
      <c r="K8" s="49"/>
      <c r="L8" s="49"/>
      <c r="M8" s="49"/>
      <c r="N8" s="49"/>
    </row>
    <row r="9" spans="1:14" x14ac:dyDescent="0.25">
      <c r="A9" s="27" t="s">
        <v>30</v>
      </c>
      <c r="B9" s="10">
        <v>107140</v>
      </c>
      <c r="C9" s="11">
        <v>22113</v>
      </c>
      <c r="D9" s="11">
        <v>5110</v>
      </c>
      <c r="E9" s="11">
        <v>1277</v>
      </c>
      <c r="F9" s="11">
        <v>326</v>
      </c>
      <c r="G9" s="11">
        <v>200</v>
      </c>
      <c r="H9" s="12">
        <f t="shared" si="0"/>
        <v>136166</v>
      </c>
      <c r="I9" s="49"/>
      <c r="J9" s="49"/>
      <c r="K9" s="49"/>
      <c r="L9" s="49"/>
      <c r="M9" s="49"/>
      <c r="N9" s="49"/>
    </row>
    <row r="10" spans="1:14" x14ac:dyDescent="0.25">
      <c r="A10" s="27" t="s">
        <v>31</v>
      </c>
      <c r="B10" s="10">
        <v>70018</v>
      </c>
      <c r="C10" s="11">
        <v>12715</v>
      </c>
      <c r="D10" s="11">
        <v>1908</v>
      </c>
      <c r="E10" s="11">
        <v>332</v>
      </c>
      <c r="F10" s="11">
        <v>79</v>
      </c>
      <c r="G10" s="11">
        <v>27</v>
      </c>
      <c r="H10" s="12">
        <f t="shared" si="0"/>
        <v>85079</v>
      </c>
      <c r="I10" s="49"/>
      <c r="J10" s="49"/>
      <c r="K10" s="49"/>
      <c r="L10" s="49"/>
      <c r="M10" s="49"/>
      <c r="N10" s="49"/>
    </row>
    <row r="11" spans="1:14" x14ac:dyDescent="0.25">
      <c r="A11" s="13" t="s">
        <v>10</v>
      </c>
      <c r="B11" s="14">
        <f>SUM(B4:B10)</f>
        <v>415345</v>
      </c>
      <c r="C11" s="15">
        <f t="shared" ref="C11:H11" si="1">SUM(C4:C10)</f>
        <v>175230</v>
      </c>
      <c r="D11" s="15">
        <f t="shared" si="1"/>
        <v>103142</v>
      </c>
      <c r="E11" s="15">
        <f t="shared" si="1"/>
        <v>52427</v>
      </c>
      <c r="F11" s="15">
        <f t="shared" si="1"/>
        <v>20611</v>
      </c>
      <c r="G11" s="15">
        <f t="shared" si="1"/>
        <v>11740</v>
      </c>
      <c r="H11" s="17">
        <f t="shared" si="1"/>
        <v>778495</v>
      </c>
    </row>
    <row r="12" spans="1:14" x14ac:dyDescent="0.25">
      <c r="A12" s="34" t="s">
        <v>62</v>
      </c>
      <c r="B12" s="35"/>
      <c r="C12" s="35"/>
      <c r="D12" s="35"/>
      <c r="E12" s="35"/>
      <c r="F12" s="35"/>
      <c r="G12" s="35"/>
      <c r="H12" s="35"/>
    </row>
    <row r="13" spans="1:14" x14ac:dyDescent="0.25">
      <c r="A13" s="34" t="s">
        <v>49</v>
      </c>
      <c r="B13" s="35"/>
      <c r="C13" s="35"/>
      <c r="D13" s="35"/>
      <c r="E13" s="35"/>
      <c r="F13" s="35"/>
      <c r="G13" s="35"/>
      <c r="H13" s="35"/>
    </row>
    <row r="14" spans="1:14" x14ac:dyDescent="0.25">
      <c r="A14" s="33" t="s">
        <v>87</v>
      </c>
      <c r="B14" s="35"/>
      <c r="C14" s="35"/>
      <c r="D14" s="35"/>
      <c r="E14" s="35"/>
      <c r="F14" s="35"/>
      <c r="G14" s="35"/>
      <c r="H14" s="35"/>
    </row>
    <row r="16" spans="1:14" x14ac:dyDescent="0.25">
      <c r="A16" s="3" t="s">
        <v>11</v>
      </c>
    </row>
    <row r="17" spans="1:14" x14ac:dyDescent="0.25">
      <c r="B17" s="19" t="s">
        <v>13</v>
      </c>
      <c r="C17" s="20" t="s">
        <v>14</v>
      </c>
      <c r="D17" s="20" t="s">
        <v>15</v>
      </c>
      <c r="E17" s="20" t="s">
        <v>16</v>
      </c>
      <c r="F17" s="20" t="s">
        <v>17</v>
      </c>
      <c r="G17" s="18" t="s">
        <v>18</v>
      </c>
      <c r="H17" s="4" t="s">
        <v>1</v>
      </c>
    </row>
    <row r="18" spans="1:14" x14ac:dyDescent="0.25">
      <c r="A18" s="25" t="s">
        <v>32</v>
      </c>
      <c r="B18" s="6">
        <v>109225</v>
      </c>
      <c r="C18" s="7">
        <v>12787</v>
      </c>
      <c r="D18" s="7">
        <v>2213</v>
      </c>
      <c r="E18" s="7">
        <v>410</v>
      </c>
      <c r="F18" s="7">
        <v>151</v>
      </c>
      <c r="G18" s="7">
        <v>123</v>
      </c>
      <c r="H18" s="8">
        <f>SUM(B18:G18)</f>
        <v>124909</v>
      </c>
      <c r="I18" s="49"/>
      <c r="J18" s="49"/>
      <c r="K18" s="49"/>
      <c r="L18" s="49"/>
      <c r="M18" s="49"/>
      <c r="N18" s="49"/>
    </row>
    <row r="19" spans="1:14" x14ac:dyDescent="0.25">
      <c r="A19" s="27" t="s">
        <v>26</v>
      </c>
      <c r="B19" s="10">
        <v>337307</v>
      </c>
      <c r="C19" s="11">
        <v>61239</v>
      </c>
      <c r="D19" s="11">
        <v>15931</v>
      </c>
      <c r="E19" s="11">
        <v>3432</v>
      </c>
      <c r="F19" s="11">
        <v>753</v>
      </c>
      <c r="G19" s="11">
        <v>348</v>
      </c>
      <c r="H19" s="12">
        <f t="shared" ref="H19:H24" si="2">SUM(B19:G19)</f>
        <v>419010</v>
      </c>
      <c r="I19" s="49"/>
      <c r="J19" s="49"/>
      <c r="K19" s="49"/>
      <c r="L19" s="49"/>
      <c r="M19" s="49"/>
      <c r="N19" s="49"/>
    </row>
    <row r="20" spans="1:14" x14ac:dyDescent="0.25">
      <c r="A20" s="27" t="s">
        <v>27</v>
      </c>
      <c r="B20" s="10">
        <v>644078</v>
      </c>
      <c r="C20" s="11">
        <v>272119</v>
      </c>
      <c r="D20" s="11">
        <v>190557</v>
      </c>
      <c r="E20" s="11">
        <v>71364</v>
      </c>
      <c r="F20" s="11">
        <v>21957</v>
      </c>
      <c r="G20" s="11">
        <v>9487</v>
      </c>
      <c r="H20" s="12">
        <f t="shared" si="2"/>
        <v>1209562</v>
      </c>
      <c r="I20" s="49"/>
      <c r="J20" s="49"/>
      <c r="K20" s="49"/>
      <c r="L20" s="49"/>
      <c r="M20" s="49"/>
      <c r="N20" s="49"/>
    </row>
    <row r="21" spans="1:14" x14ac:dyDescent="0.25">
      <c r="A21" s="27" t="s">
        <v>28</v>
      </c>
      <c r="B21" s="10">
        <v>685792</v>
      </c>
      <c r="C21" s="11">
        <v>486799</v>
      </c>
      <c r="D21" s="11">
        <v>313920</v>
      </c>
      <c r="E21" s="11">
        <v>99336</v>
      </c>
      <c r="F21" s="11">
        <v>24685</v>
      </c>
      <c r="G21" s="11">
        <v>10020</v>
      </c>
      <c r="H21" s="12">
        <f t="shared" si="2"/>
        <v>1620552</v>
      </c>
      <c r="I21" s="49"/>
      <c r="J21" s="49"/>
      <c r="K21" s="49"/>
      <c r="L21" s="49"/>
      <c r="M21" s="49"/>
      <c r="N21" s="49"/>
    </row>
    <row r="22" spans="1:14" x14ac:dyDescent="0.25">
      <c r="A22" s="27" t="s">
        <v>29</v>
      </c>
      <c r="B22" s="10">
        <v>897773</v>
      </c>
      <c r="C22" s="11">
        <v>204817</v>
      </c>
      <c r="D22" s="11">
        <v>43511</v>
      </c>
      <c r="E22" s="11">
        <v>9510</v>
      </c>
      <c r="F22" s="11">
        <v>2495</v>
      </c>
      <c r="G22" s="11">
        <v>993</v>
      </c>
      <c r="H22" s="12">
        <f t="shared" si="2"/>
        <v>1159099</v>
      </c>
      <c r="I22" s="49"/>
      <c r="J22" s="49"/>
      <c r="K22" s="49"/>
      <c r="L22" s="49"/>
      <c r="M22" s="49"/>
      <c r="N22" s="49"/>
    </row>
    <row r="23" spans="1:14" x14ac:dyDescent="0.25">
      <c r="A23" s="27" t="s">
        <v>30</v>
      </c>
      <c r="B23" s="10">
        <v>1421234</v>
      </c>
      <c r="C23" s="11">
        <v>143176</v>
      </c>
      <c r="D23" s="11">
        <v>17576</v>
      </c>
      <c r="E23" s="11">
        <v>2944</v>
      </c>
      <c r="F23" s="11">
        <v>646</v>
      </c>
      <c r="G23" s="11">
        <v>259</v>
      </c>
      <c r="H23" s="12">
        <f t="shared" si="2"/>
        <v>1585835</v>
      </c>
      <c r="I23" s="49"/>
      <c r="J23" s="49"/>
      <c r="K23" s="49"/>
      <c r="L23" s="49"/>
      <c r="M23" s="49"/>
      <c r="N23" s="49"/>
    </row>
    <row r="24" spans="1:14" x14ac:dyDescent="0.25">
      <c r="A24" s="27" t="s">
        <v>31</v>
      </c>
      <c r="B24" s="10">
        <v>1232339</v>
      </c>
      <c r="C24" s="11">
        <v>127527</v>
      </c>
      <c r="D24" s="11">
        <v>12821</v>
      </c>
      <c r="E24" s="11">
        <v>1811</v>
      </c>
      <c r="F24" s="11">
        <v>356</v>
      </c>
      <c r="G24" s="11">
        <v>175</v>
      </c>
      <c r="H24" s="12">
        <f t="shared" si="2"/>
        <v>1375029</v>
      </c>
      <c r="I24" s="49"/>
      <c r="J24" s="49"/>
      <c r="K24" s="49"/>
      <c r="L24" s="49"/>
      <c r="M24" s="49"/>
      <c r="N24" s="49"/>
    </row>
    <row r="25" spans="1:14" x14ac:dyDescent="0.25">
      <c r="A25" s="13" t="s">
        <v>10</v>
      </c>
      <c r="B25" s="14">
        <f>SUM(B18:B24)</f>
        <v>5327748</v>
      </c>
      <c r="C25" s="15">
        <f t="shared" ref="C25:H25" si="3">SUM(C18:C24)</f>
        <v>1308464</v>
      </c>
      <c r="D25" s="15">
        <f t="shared" si="3"/>
        <v>596529</v>
      </c>
      <c r="E25" s="15">
        <f t="shared" si="3"/>
        <v>188807</v>
      </c>
      <c r="F25" s="15">
        <f t="shared" si="3"/>
        <v>51043</v>
      </c>
      <c r="G25" s="15">
        <f t="shared" si="3"/>
        <v>21405</v>
      </c>
      <c r="H25" s="17">
        <f t="shared" si="3"/>
        <v>7493996</v>
      </c>
    </row>
    <row r="26" spans="1:14" x14ac:dyDescent="0.25">
      <c r="A26" s="34" t="s">
        <v>63</v>
      </c>
      <c r="B26" s="35"/>
      <c r="C26" s="35"/>
      <c r="D26" s="35"/>
      <c r="E26" s="35"/>
      <c r="F26" s="35"/>
      <c r="G26" s="35"/>
      <c r="H26" s="35"/>
    </row>
    <row r="27" spans="1:14" x14ac:dyDescent="0.25">
      <c r="A27" s="34" t="s">
        <v>49</v>
      </c>
      <c r="B27" s="35"/>
      <c r="C27" s="35"/>
      <c r="D27" s="35"/>
      <c r="E27" s="35"/>
      <c r="F27" s="35"/>
      <c r="G27" s="35"/>
      <c r="H27" s="35"/>
    </row>
    <row r="28" spans="1:14" x14ac:dyDescent="0.25">
      <c r="A28" s="33" t="s">
        <v>87</v>
      </c>
      <c r="B28" s="35"/>
      <c r="C28" s="35"/>
      <c r="D28" s="35"/>
      <c r="E28" s="35"/>
      <c r="F28" s="35"/>
      <c r="G28" s="35"/>
      <c r="H28" s="35"/>
    </row>
    <row r="30" spans="1:14" x14ac:dyDescent="0.25">
      <c r="A30" s="3" t="s">
        <v>12</v>
      </c>
    </row>
    <row r="31" spans="1:14" x14ac:dyDescent="0.25">
      <c r="B31" s="19" t="s">
        <v>13</v>
      </c>
      <c r="C31" s="20" t="s">
        <v>14</v>
      </c>
      <c r="D31" s="20" t="s">
        <v>15</v>
      </c>
      <c r="E31" s="20" t="s">
        <v>16</v>
      </c>
      <c r="F31" s="20" t="s">
        <v>17</v>
      </c>
      <c r="G31" s="18" t="s">
        <v>18</v>
      </c>
      <c r="H31" s="4" t="s">
        <v>1</v>
      </c>
    </row>
    <row r="32" spans="1:14" x14ac:dyDescent="0.25">
      <c r="A32" s="25" t="s">
        <v>32</v>
      </c>
      <c r="B32" s="6">
        <f t="shared" ref="B32:H39" si="4">B4+B18</f>
        <v>115492</v>
      </c>
      <c r="C32" s="7">
        <f t="shared" si="4"/>
        <v>13675</v>
      </c>
      <c r="D32" s="7">
        <f t="shared" si="4"/>
        <v>2435</v>
      </c>
      <c r="E32" s="7">
        <f t="shared" si="4"/>
        <v>460</v>
      </c>
      <c r="F32" s="7">
        <f t="shared" si="4"/>
        <v>209</v>
      </c>
      <c r="G32" s="7">
        <f t="shared" si="4"/>
        <v>159</v>
      </c>
      <c r="H32" s="8">
        <f t="shared" si="4"/>
        <v>132430</v>
      </c>
    </row>
    <row r="33" spans="1:8" x14ac:dyDescent="0.25">
      <c r="A33" s="27" t="s">
        <v>26</v>
      </c>
      <c r="B33" s="10">
        <f t="shared" si="4"/>
        <v>368077</v>
      </c>
      <c r="C33" s="11">
        <f t="shared" si="4"/>
        <v>68625</v>
      </c>
      <c r="D33" s="11">
        <f t="shared" si="4"/>
        <v>18202</v>
      </c>
      <c r="E33" s="11">
        <f t="shared" si="4"/>
        <v>4123</v>
      </c>
      <c r="F33" s="11">
        <f t="shared" si="4"/>
        <v>974</v>
      </c>
      <c r="G33" s="11">
        <f t="shared" si="4"/>
        <v>464</v>
      </c>
      <c r="H33" s="12">
        <f t="shared" si="4"/>
        <v>460465</v>
      </c>
    </row>
    <row r="34" spans="1:8" x14ac:dyDescent="0.25">
      <c r="A34" s="27" t="s">
        <v>27</v>
      </c>
      <c r="B34" s="10">
        <f t="shared" si="4"/>
        <v>712449</v>
      </c>
      <c r="C34" s="11">
        <f t="shared" si="4"/>
        <v>312965</v>
      </c>
      <c r="D34" s="11">
        <f t="shared" si="4"/>
        <v>221544</v>
      </c>
      <c r="E34" s="11">
        <f t="shared" si="4"/>
        <v>89283</v>
      </c>
      <c r="F34" s="11">
        <f t="shared" si="4"/>
        <v>28980</v>
      </c>
      <c r="G34" s="11">
        <f t="shared" si="4"/>
        <v>13070</v>
      </c>
      <c r="H34" s="12">
        <f t="shared" si="4"/>
        <v>1378291</v>
      </c>
    </row>
    <row r="35" spans="1:8" x14ac:dyDescent="0.25">
      <c r="A35" s="27" t="s">
        <v>28</v>
      </c>
      <c r="B35" s="10">
        <f t="shared" si="4"/>
        <v>746742</v>
      </c>
      <c r="C35" s="11">
        <f t="shared" si="4"/>
        <v>544590</v>
      </c>
      <c r="D35" s="11">
        <f t="shared" si="4"/>
        <v>362340</v>
      </c>
      <c r="E35" s="11">
        <f t="shared" si="4"/>
        <v>126201</v>
      </c>
      <c r="F35" s="11">
        <f t="shared" si="4"/>
        <v>35903</v>
      </c>
      <c r="G35" s="11">
        <f t="shared" si="4"/>
        <v>16818</v>
      </c>
      <c r="H35" s="12">
        <f t="shared" si="4"/>
        <v>1832594</v>
      </c>
    </row>
    <row r="36" spans="1:8" x14ac:dyDescent="0.25">
      <c r="A36" s="27" t="s">
        <v>29</v>
      </c>
      <c r="B36" s="10">
        <f t="shared" si="4"/>
        <v>969602</v>
      </c>
      <c r="C36" s="11">
        <f t="shared" si="4"/>
        <v>238308</v>
      </c>
      <c r="D36" s="11">
        <f t="shared" si="4"/>
        <v>57735</v>
      </c>
      <c r="E36" s="11">
        <f t="shared" si="4"/>
        <v>14803</v>
      </c>
      <c r="F36" s="11">
        <f t="shared" si="4"/>
        <v>4181</v>
      </c>
      <c r="G36" s="11">
        <f t="shared" si="4"/>
        <v>1973</v>
      </c>
      <c r="H36" s="12">
        <f t="shared" si="4"/>
        <v>1286602</v>
      </c>
    </row>
    <row r="37" spans="1:8" x14ac:dyDescent="0.25">
      <c r="A37" s="27" t="s">
        <v>30</v>
      </c>
      <c r="B37" s="10">
        <f t="shared" si="4"/>
        <v>1528374</v>
      </c>
      <c r="C37" s="11">
        <f t="shared" si="4"/>
        <v>165289</v>
      </c>
      <c r="D37" s="11">
        <f t="shared" si="4"/>
        <v>22686</v>
      </c>
      <c r="E37" s="11">
        <f t="shared" si="4"/>
        <v>4221</v>
      </c>
      <c r="F37" s="11">
        <f t="shared" si="4"/>
        <v>972</v>
      </c>
      <c r="G37" s="11">
        <f t="shared" si="4"/>
        <v>459</v>
      </c>
      <c r="H37" s="12">
        <f t="shared" si="4"/>
        <v>1722001</v>
      </c>
    </row>
    <row r="38" spans="1:8" x14ac:dyDescent="0.25">
      <c r="A38" s="27" t="s">
        <v>31</v>
      </c>
      <c r="B38" s="10">
        <f t="shared" si="4"/>
        <v>1302357</v>
      </c>
      <c r="C38" s="11">
        <f t="shared" si="4"/>
        <v>140242</v>
      </c>
      <c r="D38" s="11">
        <f t="shared" si="4"/>
        <v>14729</v>
      </c>
      <c r="E38" s="11">
        <f t="shared" si="4"/>
        <v>2143</v>
      </c>
      <c r="F38" s="11">
        <f t="shared" si="4"/>
        <v>435</v>
      </c>
      <c r="G38" s="11">
        <f t="shared" si="4"/>
        <v>202</v>
      </c>
      <c r="H38" s="12">
        <f t="shared" si="4"/>
        <v>1460108</v>
      </c>
    </row>
    <row r="39" spans="1:8" x14ac:dyDescent="0.25">
      <c r="A39" s="13" t="s">
        <v>10</v>
      </c>
      <c r="B39" s="14">
        <f t="shared" si="4"/>
        <v>5743093</v>
      </c>
      <c r="C39" s="15">
        <f t="shared" si="4"/>
        <v>1483694</v>
      </c>
      <c r="D39" s="15">
        <f t="shared" si="4"/>
        <v>699671</v>
      </c>
      <c r="E39" s="15">
        <f t="shared" si="4"/>
        <v>241234</v>
      </c>
      <c r="F39" s="15">
        <f t="shared" si="4"/>
        <v>71654</v>
      </c>
      <c r="G39" s="15">
        <f t="shared" si="4"/>
        <v>33145</v>
      </c>
      <c r="H39" s="17">
        <f t="shared" si="4"/>
        <v>8272491</v>
      </c>
    </row>
    <row r="40" spans="1:8" x14ac:dyDescent="0.25">
      <c r="A40" s="34" t="s">
        <v>49</v>
      </c>
    </row>
    <row r="41" spans="1:8" x14ac:dyDescent="0.25">
      <c r="A41" s="33" t="s">
        <v>87</v>
      </c>
    </row>
  </sheetData>
  <pageMargins left="0.7" right="0.7" top="0.75" bottom="0.75" header="0.3" footer="0.3"/>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heetViews>
  <sheetFormatPr baseColWidth="10" defaultColWidth="40.42578125" defaultRowHeight="15" x14ac:dyDescent="0.25"/>
  <cols>
    <col min="1" max="1" width="46.140625" style="2" customWidth="1"/>
    <col min="2" max="2" width="13.5703125" style="2" bestFit="1" customWidth="1"/>
    <col min="3" max="5" width="19.140625" style="2" bestFit="1" customWidth="1"/>
    <col min="6" max="6" width="20" style="2" bestFit="1" customWidth="1"/>
    <col min="7" max="7" width="20" style="2" customWidth="1"/>
    <col min="8" max="8" width="20.85546875" style="2" bestFit="1" customWidth="1"/>
    <col min="9" max="9" width="12.7109375" style="2" bestFit="1" customWidth="1"/>
    <col min="10" max="16384" width="40.42578125" style="2"/>
  </cols>
  <sheetData>
    <row r="1" spans="1:9" x14ac:dyDescent="0.25">
      <c r="A1" s="1" t="s">
        <v>80</v>
      </c>
    </row>
    <row r="2" spans="1:9" x14ac:dyDescent="0.25">
      <c r="A2" s="3" t="s">
        <v>0</v>
      </c>
    </row>
    <row r="3" spans="1:9" x14ac:dyDescent="0.25">
      <c r="B3" s="19" t="s">
        <v>32</v>
      </c>
      <c r="C3" s="20" t="s">
        <v>26</v>
      </c>
      <c r="D3" s="20" t="s">
        <v>27</v>
      </c>
      <c r="E3" s="20" t="s">
        <v>28</v>
      </c>
      <c r="F3" s="20" t="s">
        <v>29</v>
      </c>
      <c r="G3" s="20" t="s">
        <v>30</v>
      </c>
      <c r="H3" s="18" t="s">
        <v>31</v>
      </c>
      <c r="I3" s="18" t="s">
        <v>1</v>
      </c>
    </row>
    <row r="4" spans="1:9" x14ac:dyDescent="0.25">
      <c r="A4" s="5" t="s">
        <v>33</v>
      </c>
      <c r="B4" s="6">
        <v>13452</v>
      </c>
      <c r="C4" s="7">
        <v>61530</v>
      </c>
      <c r="D4" s="7">
        <v>188331</v>
      </c>
      <c r="E4" s="7">
        <v>172070</v>
      </c>
      <c r="F4" s="7">
        <v>132625</v>
      </c>
      <c r="G4" s="7">
        <v>168855</v>
      </c>
      <c r="H4" s="7">
        <v>92635</v>
      </c>
      <c r="I4" s="8">
        <f>SUM(B4:H4)</f>
        <v>829498</v>
      </c>
    </row>
    <row r="5" spans="1:9" x14ac:dyDescent="0.25">
      <c r="A5" s="9" t="s">
        <v>34</v>
      </c>
      <c r="B5" s="10">
        <v>2153</v>
      </c>
      <c r="C5" s="11">
        <v>11410</v>
      </c>
      <c r="D5" s="11">
        <v>36583</v>
      </c>
      <c r="E5" s="11">
        <v>30472</v>
      </c>
      <c r="F5" s="11">
        <v>16042</v>
      </c>
      <c r="G5" s="11">
        <v>9196</v>
      </c>
      <c r="H5" s="11">
        <v>4210</v>
      </c>
      <c r="I5" s="12">
        <f t="shared" ref="I5:I7" si="0">SUM(B5:H5)</f>
        <v>110066</v>
      </c>
    </row>
    <row r="6" spans="1:9" x14ac:dyDescent="0.25">
      <c r="A6" s="9" t="s">
        <v>35</v>
      </c>
      <c r="B6" s="10">
        <v>312</v>
      </c>
      <c r="C6" s="11">
        <v>4829</v>
      </c>
      <c r="D6" s="11">
        <v>93845</v>
      </c>
      <c r="E6" s="11">
        <v>160552</v>
      </c>
      <c r="F6" s="11">
        <v>57971</v>
      </c>
      <c r="G6" s="11">
        <v>31391</v>
      </c>
      <c r="H6" s="11">
        <v>14957</v>
      </c>
      <c r="I6" s="12">
        <f t="shared" si="0"/>
        <v>363857</v>
      </c>
    </row>
    <row r="7" spans="1:9" x14ac:dyDescent="0.25">
      <c r="A7" s="9" t="s">
        <v>36</v>
      </c>
      <c r="B7" s="10">
        <v>1046</v>
      </c>
      <c r="C7" s="11">
        <v>18209</v>
      </c>
      <c r="D7" s="11">
        <v>442060</v>
      </c>
      <c r="E7" s="11">
        <v>608834</v>
      </c>
      <c r="F7" s="11">
        <v>323688</v>
      </c>
      <c r="G7" s="11">
        <v>320903</v>
      </c>
      <c r="H7" s="11">
        <v>70330</v>
      </c>
      <c r="I7" s="12">
        <f t="shared" si="0"/>
        <v>1785070</v>
      </c>
    </row>
    <row r="8" spans="1:9" x14ac:dyDescent="0.25">
      <c r="A8" s="13" t="s">
        <v>10</v>
      </c>
      <c r="B8" s="14">
        <f>SUM(B4:B7)</f>
        <v>16963</v>
      </c>
      <c r="C8" s="15">
        <f t="shared" ref="C8:I8" si="1">SUM(C4:C7)</f>
        <v>95978</v>
      </c>
      <c r="D8" s="15">
        <f t="shared" si="1"/>
        <v>760819</v>
      </c>
      <c r="E8" s="15">
        <f t="shared" si="1"/>
        <v>971928</v>
      </c>
      <c r="F8" s="15">
        <f t="shared" si="1"/>
        <v>530326</v>
      </c>
      <c r="G8" s="15">
        <f t="shared" si="1"/>
        <v>530345</v>
      </c>
      <c r="H8" s="15">
        <f t="shared" si="1"/>
        <v>182132</v>
      </c>
      <c r="I8" s="17">
        <f t="shared" si="1"/>
        <v>3088491</v>
      </c>
    </row>
    <row r="9" spans="1:9" x14ac:dyDescent="0.25">
      <c r="A9" s="34" t="s">
        <v>62</v>
      </c>
      <c r="B9" s="35"/>
      <c r="C9" s="35"/>
      <c r="D9" s="35"/>
      <c r="E9" s="35"/>
      <c r="F9" s="35"/>
      <c r="G9" s="35"/>
      <c r="H9" s="35"/>
      <c r="I9" s="35"/>
    </row>
    <row r="10" spans="1:9" x14ac:dyDescent="0.25">
      <c r="A10" s="34" t="s">
        <v>49</v>
      </c>
      <c r="B10" s="35"/>
      <c r="C10" s="35"/>
      <c r="D10" s="35"/>
      <c r="E10" s="35"/>
      <c r="F10" s="35"/>
      <c r="G10" s="35"/>
      <c r="H10" s="35"/>
      <c r="I10" s="35"/>
    </row>
    <row r="11" spans="1:9" x14ac:dyDescent="0.25">
      <c r="A11" s="33" t="s">
        <v>87</v>
      </c>
      <c r="B11" s="35"/>
      <c r="C11" s="35"/>
      <c r="D11" s="35"/>
      <c r="E11" s="35"/>
      <c r="F11" s="35"/>
      <c r="G11" s="35"/>
      <c r="H11" s="35"/>
      <c r="I11" s="35"/>
    </row>
    <row r="12" spans="1:9" x14ac:dyDescent="0.25">
      <c r="B12" s="35"/>
      <c r="C12" s="35"/>
      <c r="D12" s="35"/>
      <c r="E12" s="35"/>
      <c r="F12" s="35"/>
      <c r="G12" s="35"/>
      <c r="H12" s="35"/>
    </row>
    <row r="13" spans="1:9" x14ac:dyDescent="0.25">
      <c r="A13" s="3" t="s">
        <v>11</v>
      </c>
      <c r="B13" s="35"/>
      <c r="C13" s="35"/>
      <c r="D13" s="35"/>
      <c r="E13" s="35"/>
      <c r="F13" s="35"/>
      <c r="G13" s="35"/>
      <c r="H13" s="35"/>
    </row>
    <row r="14" spans="1:9" x14ac:dyDescent="0.25">
      <c r="B14" s="19" t="s">
        <v>32</v>
      </c>
      <c r="C14" s="20" t="s">
        <v>26</v>
      </c>
      <c r="D14" s="20" t="s">
        <v>27</v>
      </c>
      <c r="E14" s="20" t="s">
        <v>28</v>
      </c>
      <c r="F14" s="20" t="s">
        <v>29</v>
      </c>
      <c r="G14" s="20" t="s">
        <v>30</v>
      </c>
      <c r="H14" s="18" t="s">
        <v>31</v>
      </c>
      <c r="I14" s="18" t="s">
        <v>1</v>
      </c>
    </row>
    <row r="15" spans="1:9" x14ac:dyDescent="0.25">
      <c r="A15" s="5" t="s">
        <v>33</v>
      </c>
      <c r="B15" s="6">
        <v>199307</v>
      </c>
      <c r="C15" s="7">
        <v>651938</v>
      </c>
      <c r="D15" s="7">
        <v>1582520</v>
      </c>
      <c r="E15" s="7">
        <v>1669096</v>
      </c>
      <c r="F15" s="7">
        <v>1543677</v>
      </c>
      <c r="G15" s="7">
        <v>2017366</v>
      </c>
      <c r="H15" s="7">
        <v>1533521</v>
      </c>
      <c r="I15" s="8">
        <f>SUM(B15:H15)</f>
        <v>9197425</v>
      </c>
    </row>
    <row r="16" spans="1:9" x14ac:dyDescent="0.25">
      <c r="A16" s="9" t="s">
        <v>34</v>
      </c>
      <c r="B16" s="10">
        <v>22868</v>
      </c>
      <c r="C16" s="11">
        <v>88064</v>
      </c>
      <c r="D16" s="11">
        <v>153091</v>
      </c>
      <c r="E16" s="11">
        <v>134732</v>
      </c>
      <c r="F16" s="11">
        <v>92091</v>
      </c>
      <c r="G16" s="11">
        <v>68588</v>
      </c>
      <c r="H16" s="11">
        <v>46538</v>
      </c>
      <c r="I16" s="12">
        <f t="shared" ref="I16:I18" si="2">SUM(B16:H16)</f>
        <v>605972</v>
      </c>
    </row>
    <row r="17" spans="1:9" x14ac:dyDescent="0.25">
      <c r="A17" s="9" t="s">
        <v>35</v>
      </c>
      <c r="B17" s="10">
        <v>3323</v>
      </c>
      <c r="C17" s="11">
        <v>41076</v>
      </c>
      <c r="D17" s="11">
        <v>551457</v>
      </c>
      <c r="E17" s="11">
        <v>1073898</v>
      </c>
      <c r="F17" s="11">
        <v>274649</v>
      </c>
      <c r="G17" s="11">
        <v>151404</v>
      </c>
      <c r="H17" s="11">
        <v>127880</v>
      </c>
      <c r="I17" s="12">
        <f t="shared" si="2"/>
        <v>2223687</v>
      </c>
    </row>
    <row r="18" spans="1:9" x14ac:dyDescent="0.25">
      <c r="A18" s="9" t="s">
        <v>36</v>
      </c>
      <c r="B18" s="10">
        <v>12231</v>
      </c>
      <c r="C18" s="11">
        <v>255285</v>
      </c>
      <c r="D18" s="11">
        <v>3087020</v>
      </c>
      <c r="E18" s="11">
        <v>3949018</v>
      </c>
      <c r="F18" s="11">
        <v>2539903</v>
      </c>
      <c r="G18" s="11">
        <v>2558902</v>
      </c>
      <c r="H18" s="11">
        <v>762015</v>
      </c>
      <c r="I18" s="12">
        <f t="shared" si="2"/>
        <v>13164374</v>
      </c>
    </row>
    <row r="19" spans="1:9" x14ac:dyDescent="0.25">
      <c r="A19" s="13" t="s">
        <v>10</v>
      </c>
      <c r="B19" s="14">
        <f>SUM(B15:B18)</f>
        <v>237729</v>
      </c>
      <c r="C19" s="15">
        <f t="shared" ref="C19" si="3">SUM(C15:C18)</f>
        <v>1036363</v>
      </c>
      <c r="D19" s="15">
        <f t="shared" ref="D19" si="4">SUM(D15:D18)</f>
        <v>5374088</v>
      </c>
      <c r="E19" s="15">
        <f t="shared" ref="E19" si="5">SUM(E15:E18)</f>
        <v>6826744</v>
      </c>
      <c r="F19" s="15">
        <f t="shared" ref="F19" si="6">SUM(F15:F18)</f>
        <v>4450320</v>
      </c>
      <c r="G19" s="15">
        <f t="shared" ref="G19" si="7">SUM(G15:G18)</f>
        <v>4796260</v>
      </c>
      <c r="H19" s="15">
        <f t="shared" ref="H19" si="8">SUM(H15:H18)</f>
        <v>2469954</v>
      </c>
      <c r="I19" s="17">
        <f t="shared" ref="I19" si="9">SUM(I15:I18)</f>
        <v>25191458</v>
      </c>
    </row>
    <row r="20" spans="1:9" x14ac:dyDescent="0.25">
      <c r="A20" s="34" t="s">
        <v>63</v>
      </c>
      <c r="B20" s="35"/>
      <c r="C20" s="35"/>
      <c r="D20" s="35"/>
      <c r="E20" s="35"/>
      <c r="F20" s="35"/>
      <c r="G20" s="35"/>
      <c r="H20" s="35"/>
      <c r="I20" s="35"/>
    </row>
    <row r="21" spans="1:9" x14ac:dyDescent="0.25">
      <c r="A21" s="34" t="s">
        <v>49</v>
      </c>
      <c r="B21" s="35"/>
      <c r="C21" s="35"/>
      <c r="D21" s="35"/>
      <c r="E21" s="35"/>
      <c r="F21" s="35"/>
      <c r="G21" s="35"/>
      <c r="H21" s="35"/>
      <c r="I21" s="35"/>
    </row>
    <row r="22" spans="1:9" x14ac:dyDescent="0.25">
      <c r="A22" s="33" t="s">
        <v>87</v>
      </c>
      <c r="B22" s="35"/>
      <c r="C22" s="35"/>
      <c r="D22" s="35"/>
      <c r="E22" s="35"/>
      <c r="F22" s="35"/>
      <c r="G22" s="35"/>
      <c r="H22" s="35"/>
      <c r="I22" s="35"/>
    </row>
    <row r="23" spans="1:9" x14ac:dyDescent="0.25">
      <c r="B23" s="35"/>
      <c r="C23" s="35"/>
      <c r="D23" s="35"/>
      <c r="E23" s="35"/>
      <c r="F23" s="35"/>
      <c r="G23" s="35"/>
      <c r="H23" s="35"/>
    </row>
    <row r="24" spans="1:9" x14ac:dyDescent="0.25">
      <c r="A24" s="3" t="s">
        <v>12</v>
      </c>
      <c r="B24" s="35"/>
      <c r="C24" s="35"/>
      <c r="D24" s="35"/>
      <c r="E24" s="35"/>
      <c r="F24" s="35"/>
      <c r="G24" s="35"/>
      <c r="H24" s="35"/>
    </row>
    <row r="25" spans="1:9" x14ac:dyDescent="0.25">
      <c r="B25" s="19" t="s">
        <v>32</v>
      </c>
      <c r="C25" s="20" t="s">
        <v>26</v>
      </c>
      <c r="D25" s="20" t="s">
        <v>27</v>
      </c>
      <c r="E25" s="20" t="s">
        <v>28</v>
      </c>
      <c r="F25" s="20" t="s">
        <v>29</v>
      </c>
      <c r="G25" s="20" t="s">
        <v>30</v>
      </c>
      <c r="H25" s="18" t="s">
        <v>31</v>
      </c>
      <c r="I25" s="18" t="s">
        <v>1</v>
      </c>
    </row>
    <row r="26" spans="1:9" x14ac:dyDescent="0.25">
      <c r="A26" s="5" t="s">
        <v>33</v>
      </c>
      <c r="B26" s="6">
        <f t="shared" ref="B26:I30" si="10">B4+B15</f>
        <v>212759</v>
      </c>
      <c r="C26" s="7">
        <f t="shared" si="10"/>
        <v>713468</v>
      </c>
      <c r="D26" s="7">
        <f t="shared" si="10"/>
        <v>1770851</v>
      </c>
      <c r="E26" s="7">
        <f t="shared" si="10"/>
        <v>1841166</v>
      </c>
      <c r="F26" s="7">
        <f t="shared" si="10"/>
        <v>1676302</v>
      </c>
      <c r="G26" s="7">
        <f t="shared" si="10"/>
        <v>2186221</v>
      </c>
      <c r="H26" s="7">
        <f t="shared" si="10"/>
        <v>1626156</v>
      </c>
      <c r="I26" s="8">
        <f t="shared" si="10"/>
        <v>10026923</v>
      </c>
    </row>
    <row r="27" spans="1:9" x14ac:dyDescent="0.25">
      <c r="A27" s="9" t="s">
        <v>34</v>
      </c>
      <c r="B27" s="10">
        <f t="shared" si="10"/>
        <v>25021</v>
      </c>
      <c r="C27" s="11">
        <f t="shared" si="10"/>
        <v>99474</v>
      </c>
      <c r="D27" s="11">
        <f t="shared" si="10"/>
        <v>189674</v>
      </c>
      <c r="E27" s="11">
        <f t="shared" si="10"/>
        <v>165204</v>
      </c>
      <c r="F27" s="11">
        <f t="shared" si="10"/>
        <v>108133</v>
      </c>
      <c r="G27" s="11">
        <f t="shared" si="10"/>
        <v>77784</v>
      </c>
      <c r="H27" s="11">
        <f t="shared" si="10"/>
        <v>50748</v>
      </c>
      <c r="I27" s="12">
        <f t="shared" si="10"/>
        <v>716038</v>
      </c>
    </row>
    <row r="28" spans="1:9" x14ac:dyDescent="0.25">
      <c r="A28" s="9" t="s">
        <v>35</v>
      </c>
      <c r="B28" s="10">
        <f t="shared" si="10"/>
        <v>3635</v>
      </c>
      <c r="C28" s="11">
        <f t="shared" si="10"/>
        <v>45905</v>
      </c>
      <c r="D28" s="11">
        <f t="shared" si="10"/>
        <v>645302</v>
      </c>
      <c r="E28" s="11">
        <f t="shared" si="10"/>
        <v>1234450</v>
      </c>
      <c r="F28" s="11">
        <f t="shared" si="10"/>
        <v>332620</v>
      </c>
      <c r="G28" s="11">
        <f t="shared" si="10"/>
        <v>182795</v>
      </c>
      <c r="H28" s="11">
        <f t="shared" si="10"/>
        <v>142837</v>
      </c>
      <c r="I28" s="12">
        <f t="shared" si="10"/>
        <v>2587544</v>
      </c>
    </row>
    <row r="29" spans="1:9" x14ac:dyDescent="0.25">
      <c r="A29" s="9" t="s">
        <v>36</v>
      </c>
      <c r="B29" s="10">
        <f t="shared" si="10"/>
        <v>13277</v>
      </c>
      <c r="C29" s="11">
        <f t="shared" si="10"/>
        <v>273494</v>
      </c>
      <c r="D29" s="11">
        <f t="shared" si="10"/>
        <v>3529080</v>
      </c>
      <c r="E29" s="11">
        <f t="shared" si="10"/>
        <v>4557852</v>
      </c>
      <c r="F29" s="11">
        <f t="shared" si="10"/>
        <v>2863591</v>
      </c>
      <c r="G29" s="11">
        <f t="shared" si="10"/>
        <v>2879805</v>
      </c>
      <c r="H29" s="11">
        <f t="shared" si="10"/>
        <v>832345</v>
      </c>
      <c r="I29" s="12">
        <f t="shared" si="10"/>
        <v>14949444</v>
      </c>
    </row>
    <row r="30" spans="1:9" x14ac:dyDescent="0.25">
      <c r="A30" s="13" t="s">
        <v>10</v>
      </c>
      <c r="B30" s="14">
        <f t="shared" si="10"/>
        <v>254692</v>
      </c>
      <c r="C30" s="15">
        <f t="shared" si="10"/>
        <v>1132341</v>
      </c>
      <c r="D30" s="15">
        <f t="shared" si="10"/>
        <v>6134907</v>
      </c>
      <c r="E30" s="15">
        <f t="shared" si="10"/>
        <v>7798672</v>
      </c>
      <c r="F30" s="15">
        <f t="shared" si="10"/>
        <v>4980646</v>
      </c>
      <c r="G30" s="15">
        <f t="shared" si="10"/>
        <v>5326605</v>
      </c>
      <c r="H30" s="15">
        <f t="shared" si="10"/>
        <v>2652086</v>
      </c>
      <c r="I30" s="17">
        <f t="shared" si="10"/>
        <v>28279949</v>
      </c>
    </row>
    <row r="31" spans="1:9" x14ac:dyDescent="0.25">
      <c r="A31" s="34" t="s">
        <v>49</v>
      </c>
    </row>
    <row r="32" spans="1:9" x14ac:dyDescent="0.25">
      <c r="A32" s="33" t="s">
        <v>87</v>
      </c>
    </row>
  </sheetData>
  <pageMargins left="0.7" right="0.7" top="0.75" bottom="0.75" header="0.3" footer="0.3"/>
  <pageSetup paperSize="9"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heetViews>
  <sheetFormatPr baseColWidth="10" defaultColWidth="40.42578125" defaultRowHeight="15" x14ac:dyDescent="0.25"/>
  <cols>
    <col min="1" max="1" width="46.140625" style="2" customWidth="1"/>
    <col min="2" max="2" width="13.5703125" style="2" bestFit="1" customWidth="1"/>
    <col min="3" max="5" width="19.140625" style="2" bestFit="1" customWidth="1"/>
    <col min="6" max="6" width="20" style="2" bestFit="1" customWidth="1"/>
    <col min="7" max="7" width="20" style="2" customWidth="1"/>
    <col min="8" max="8" width="20.85546875" style="2" bestFit="1" customWidth="1"/>
    <col min="9" max="9" width="12.7109375" style="2" bestFit="1" customWidth="1"/>
    <col min="10" max="16384" width="40.42578125" style="2"/>
  </cols>
  <sheetData>
    <row r="1" spans="1:9" x14ac:dyDescent="0.25">
      <c r="A1" s="1" t="s">
        <v>81</v>
      </c>
    </row>
    <row r="2" spans="1:9" x14ac:dyDescent="0.25">
      <c r="A2" s="3" t="s">
        <v>0</v>
      </c>
    </row>
    <row r="3" spans="1:9" x14ac:dyDescent="0.25">
      <c r="B3" s="19" t="s">
        <v>32</v>
      </c>
      <c r="C3" s="20" t="s">
        <v>26</v>
      </c>
      <c r="D3" s="20" t="s">
        <v>27</v>
      </c>
      <c r="E3" s="20" t="s">
        <v>28</v>
      </c>
      <c r="F3" s="20" t="s">
        <v>29</v>
      </c>
      <c r="G3" s="20" t="s">
        <v>30</v>
      </c>
      <c r="H3" s="18" t="s">
        <v>31</v>
      </c>
      <c r="I3" s="18" t="s">
        <v>1</v>
      </c>
    </row>
    <row r="4" spans="1:9" x14ac:dyDescent="0.25">
      <c r="A4" s="5" t="s">
        <v>33</v>
      </c>
      <c r="B4" s="6">
        <v>13452</v>
      </c>
      <c r="C4" s="7">
        <v>61530</v>
      </c>
      <c r="D4" s="7">
        <v>188331</v>
      </c>
      <c r="E4" s="7">
        <v>172070</v>
      </c>
      <c r="F4" s="7">
        <v>132625</v>
      </c>
      <c r="G4" s="7">
        <v>168855</v>
      </c>
      <c r="H4" s="7">
        <v>92635</v>
      </c>
      <c r="I4" s="8">
        <f>SUM(B4:H4)</f>
        <v>829498</v>
      </c>
    </row>
    <row r="5" spans="1:9" x14ac:dyDescent="0.25">
      <c r="A5" s="9" t="s">
        <v>34</v>
      </c>
      <c r="B5" s="10">
        <v>5377</v>
      </c>
      <c r="C5" s="11">
        <v>27449</v>
      </c>
      <c r="D5" s="11">
        <v>98825</v>
      </c>
      <c r="E5" s="11">
        <v>88658</v>
      </c>
      <c r="F5" s="11">
        <v>40476</v>
      </c>
      <c r="G5" s="11">
        <v>20839</v>
      </c>
      <c r="H5" s="11">
        <v>9065</v>
      </c>
      <c r="I5" s="12">
        <f t="shared" ref="I5:I7" si="0">SUM(B5:H5)</f>
        <v>290689</v>
      </c>
    </row>
    <row r="6" spans="1:9" x14ac:dyDescent="0.25">
      <c r="A6" s="9" t="s">
        <v>35</v>
      </c>
      <c r="B6" s="10">
        <v>880</v>
      </c>
      <c r="C6" s="11">
        <v>12470</v>
      </c>
      <c r="D6" s="11">
        <v>289976</v>
      </c>
      <c r="E6" s="11">
        <v>498699</v>
      </c>
      <c r="F6" s="11">
        <v>154858</v>
      </c>
      <c r="G6" s="11">
        <v>75020</v>
      </c>
      <c r="H6" s="11">
        <v>33387</v>
      </c>
      <c r="I6" s="12">
        <f t="shared" si="0"/>
        <v>1065290</v>
      </c>
    </row>
    <row r="7" spans="1:9" x14ac:dyDescent="0.25">
      <c r="A7" s="9" t="s">
        <v>36</v>
      </c>
      <c r="B7" s="10">
        <v>3208</v>
      </c>
      <c r="C7" s="11">
        <v>49013</v>
      </c>
      <c r="D7" s="11">
        <v>1590368</v>
      </c>
      <c r="E7" s="11">
        <v>2530514</v>
      </c>
      <c r="F7" s="11">
        <v>1038301</v>
      </c>
      <c r="G7" s="11">
        <v>826843</v>
      </c>
      <c r="H7" s="11">
        <v>161128</v>
      </c>
      <c r="I7" s="12">
        <f t="shared" si="0"/>
        <v>6199375</v>
      </c>
    </row>
    <row r="8" spans="1:9" x14ac:dyDescent="0.25">
      <c r="A8" s="13" t="s">
        <v>10</v>
      </c>
      <c r="B8" s="14">
        <f>SUM(B4:B7)</f>
        <v>22917</v>
      </c>
      <c r="C8" s="15">
        <f t="shared" ref="C8:I8" si="1">SUM(C4:C7)</f>
        <v>150462</v>
      </c>
      <c r="D8" s="15">
        <f t="shared" si="1"/>
        <v>2167500</v>
      </c>
      <c r="E8" s="15">
        <f t="shared" si="1"/>
        <v>3289941</v>
      </c>
      <c r="F8" s="15">
        <f t="shared" si="1"/>
        <v>1366260</v>
      </c>
      <c r="G8" s="15">
        <f t="shared" si="1"/>
        <v>1091557</v>
      </c>
      <c r="H8" s="15">
        <f t="shared" si="1"/>
        <v>296215</v>
      </c>
      <c r="I8" s="17">
        <f t="shared" si="1"/>
        <v>8384852</v>
      </c>
    </row>
    <row r="9" spans="1:9" x14ac:dyDescent="0.25">
      <c r="A9" s="34" t="s">
        <v>48</v>
      </c>
      <c r="B9" s="35"/>
      <c r="C9" s="35"/>
      <c r="D9" s="35"/>
      <c r="E9" s="35"/>
      <c r="F9" s="35"/>
      <c r="G9" s="35"/>
      <c r="H9" s="35"/>
      <c r="I9" s="35"/>
    </row>
    <row r="10" spans="1:9" x14ac:dyDescent="0.25">
      <c r="A10" s="34" t="s">
        <v>49</v>
      </c>
      <c r="B10" s="35"/>
      <c r="C10" s="35"/>
      <c r="D10" s="35"/>
      <c r="E10" s="35"/>
      <c r="F10" s="35"/>
      <c r="G10" s="35"/>
      <c r="H10" s="35"/>
      <c r="I10" s="35"/>
    </row>
    <row r="11" spans="1:9" x14ac:dyDescent="0.25">
      <c r="A11" s="34" t="str">
        <f>IF(1&lt;2,"Lecture : "&amp;ROUND(F4,0)&amp;" personnes vivent dans un ménage immigré composé d'une personne seule sans famille. La personne de référence de ce ménage a entre 55 et 64 ans.","")</f>
        <v>Lecture : 132625 personnes vivent dans un ménage immigré composé d'une personne seule sans famille. La personne de référence de ce ménage a entre 55 et 64 ans.</v>
      </c>
      <c r="B11" s="35"/>
      <c r="C11" s="35"/>
      <c r="D11" s="35"/>
      <c r="E11" s="35"/>
      <c r="F11" s="35"/>
      <c r="G11" s="35"/>
      <c r="H11" s="35"/>
      <c r="I11" s="35"/>
    </row>
    <row r="12" spans="1:9" x14ac:dyDescent="0.25">
      <c r="A12" s="33" t="s">
        <v>87</v>
      </c>
      <c r="B12" s="35"/>
      <c r="C12" s="35"/>
      <c r="D12" s="35"/>
      <c r="E12" s="35"/>
      <c r="F12" s="35"/>
      <c r="G12" s="35"/>
      <c r="H12" s="35"/>
      <c r="I12" s="35"/>
    </row>
    <row r="13" spans="1:9" x14ac:dyDescent="0.25">
      <c r="B13" s="35"/>
      <c r="C13" s="35"/>
      <c r="D13" s="35"/>
      <c r="E13" s="35"/>
      <c r="F13" s="35"/>
      <c r="G13" s="35"/>
      <c r="H13" s="35"/>
    </row>
    <row r="14" spans="1:9" x14ac:dyDescent="0.25">
      <c r="A14" s="3" t="s">
        <v>11</v>
      </c>
      <c r="B14" s="35"/>
      <c r="C14" s="35"/>
      <c r="D14" s="35"/>
      <c r="E14" s="35"/>
      <c r="F14" s="35"/>
      <c r="G14" s="35"/>
      <c r="H14" s="35"/>
    </row>
    <row r="15" spans="1:9" x14ac:dyDescent="0.25">
      <c r="B15" s="19" t="s">
        <v>32</v>
      </c>
      <c r="C15" s="20" t="s">
        <v>26</v>
      </c>
      <c r="D15" s="20" t="s">
        <v>27</v>
      </c>
      <c r="E15" s="20" t="s">
        <v>28</v>
      </c>
      <c r="F15" s="20" t="s">
        <v>29</v>
      </c>
      <c r="G15" s="20" t="s">
        <v>30</v>
      </c>
      <c r="H15" s="18" t="s">
        <v>31</v>
      </c>
      <c r="I15" s="18" t="s">
        <v>1</v>
      </c>
    </row>
    <row r="16" spans="1:9" x14ac:dyDescent="0.25">
      <c r="A16" s="5" t="s">
        <v>33</v>
      </c>
      <c r="B16" s="6">
        <v>199307</v>
      </c>
      <c r="C16" s="7">
        <v>651938</v>
      </c>
      <c r="D16" s="7">
        <v>1582520</v>
      </c>
      <c r="E16" s="7">
        <v>1669096</v>
      </c>
      <c r="F16" s="7">
        <v>1543677</v>
      </c>
      <c r="G16" s="7">
        <v>2017366</v>
      </c>
      <c r="H16" s="7">
        <v>1533521</v>
      </c>
      <c r="I16" s="8">
        <f>SUM(B16:H16)</f>
        <v>9197425</v>
      </c>
    </row>
    <row r="17" spans="1:9" x14ac:dyDescent="0.25">
      <c r="A17" s="9" t="s">
        <v>34</v>
      </c>
      <c r="B17" s="10">
        <v>52038</v>
      </c>
      <c r="C17" s="11">
        <v>201402</v>
      </c>
      <c r="D17" s="11">
        <v>379662</v>
      </c>
      <c r="E17" s="11">
        <v>337654</v>
      </c>
      <c r="F17" s="11">
        <v>209083</v>
      </c>
      <c r="G17" s="11">
        <v>145014</v>
      </c>
      <c r="H17" s="11">
        <v>98247</v>
      </c>
      <c r="I17" s="12">
        <f t="shared" ref="I17:I19" si="2">SUM(B17:H17)</f>
        <v>1423100</v>
      </c>
    </row>
    <row r="18" spans="1:9" x14ac:dyDescent="0.25">
      <c r="A18" s="9" t="s">
        <v>35</v>
      </c>
      <c r="B18" s="10">
        <v>8036</v>
      </c>
      <c r="C18" s="11">
        <v>100091</v>
      </c>
      <c r="D18" s="11">
        <v>1540466</v>
      </c>
      <c r="E18" s="11">
        <v>2859522</v>
      </c>
      <c r="F18" s="11">
        <v>631359</v>
      </c>
      <c r="G18" s="11">
        <v>331152</v>
      </c>
      <c r="H18" s="11">
        <v>273165</v>
      </c>
      <c r="I18" s="12">
        <f t="shared" si="2"/>
        <v>5743791</v>
      </c>
    </row>
    <row r="19" spans="1:9" x14ac:dyDescent="0.25">
      <c r="A19" s="9" t="s">
        <v>36</v>
      </c>
      <c r="B19" s="10">
        <v>29417</v>
      </c>
      <c r="C19" s="11">
        <v>593713</v>
      </c>
      <c r="D19" s="11">
        <v>10204698</v>
      </c>
      <c r="E19" s="11">
        <v>14032700</v>
      </c>
      <c r="F19" s="11">
        <v>6194146</v>
      </c>
      <c r="G19" s="11">
        <v>5449109</v>
      </c>
      <c r="H19" s="11">
        <v>1586704</v>
      </c>
      <c r="I19" s="12">
        <f t="shared" si="2"/>
        <v>38090487</v>
      </c>
    </row>
    <row r="20" spans="1:9" x14ac:dyDescent="0.25">
      <c r="A20" s="13" t="s">
        <v>10</v>
      </c>
      <c r="B20" s="14">
        <f>SUM(B16:B19)</f>
        <v>288798</v>
      </c>
      <c r="C20" s="15">
        <f t="shared" ref="C20" si="3">SUM(C16:C19)</f>
        <v>1547144</v>
      </c>
      <c r="D20" s="15">
        <f t="shared" ref="D20" si="4">SUM(D16:D19)</f>
        <v>13707346</v>
      </c>
      <c r="E20" s="15">
        <f t="shared" ref="E20" si="5">SUM(E16:E19)</f>
        <v>18898972</v>
      </c>
      <c r="F20" s="15">
        <f t="shared" ref="F20" si="6">SUM(F16:F19)</f>
        <v>8578265</v>
      </c>
      <c r="G20" s="15">
        <f t="shared" ref="G20" si="7">SUM(G16:G19)</f>
        <v>7942641</v>
      </c>
      <c r="H20" s="15">
        <f t="shared" ref="H20" si="8">SUM(H16:H19)</f>
        <v>3491637</v>
      </c>
      <c r="I20" s="17">
        <f t="shared" ref="I20" si="9">SUM(I16:I19)</f>
        <v>54454803</v>
      </c>
    </row>
    <row r="21" spans="1:9" x14ac:dyDescent="0.25">
      <c r="A21" s="34" t="s">
        <v>66</v>
      </c>
      <c r="B21" s="35"/>
      <c r="C21" s="35"/>
      <c r="D21" s="35"/>
      <c r="E21" s="35"/>
      <c r="F21" s="35"/>
      <c r="G21" s="35"/>
      <c r="H21" s="35"/>
      <c r="I21" s="35"/>
    </row>
    <row r="22" spans="1:9" x14ac:dyDescent="0.25">
      <c r="A22" s="34" t="s">
        <v>49</v>
      </c>
      <c r="B22" s="35"/>
      <c r="C22" s="35"/>
      <c r="D22" s="35"/>
      <c r="E22" s="35"/>
      <c r="F22" s="35"/>
      <c r="G22" s="35"/>
      <c r="H22" s="35"/>
      <c r="I22" s="35"/>
    </row>
    <row r="23" spans="1:9" x14ac:dyDescent="0.25">
      <c r="A23" s="34" t="str">
        <f>IF(1&lt;2,"Lecture : "&amp;ROUND(F16,0)&amp;" personnes vivent dans un ménage non immigré composé d'une personne seule sans famille. La personne de référence de ce ménage a entre 55 et 64 ans.","")</f>
        <v>Lecture : 1543677 personnes vivent dans un ménage non immigré composé d'une personne seule sans famille. La personne de référence de ce ménage a entre 55 et 64 ans.</v>
      </c>
      <c r="B23" s="35"/>
      <c r="C23" s="35"/>
      <c r="D23" s="35"/>
      <c r="E23" s="35"/>
      <c r="F23" s="35"/>
      <c r="G23" s="35"/>
      <c r="H23" s="35"/>
      <c r="I23" s="35"/>
    </row>
    <row r="24" spans="1:9" x14ac:dyDescent="0.25">
      <c r="A24" s="33" t="s">
        <v>87</v>
      </c>
      <c r="B24" s="35"/>
      <c r="C24" s="35"/>
      <c r="D24" s="35"/>
      <c r="E24" s="35"/>
      <c r="F24" s="35"/>
      <c r="G24" s="35"/>
      <c r="H24" s="35"/>
      <c r="I24" s="35"/>
    </row>
    <row r="25" spans="1:9" x14ac:dyDescent="0.25">
      <c r="B25" s="35"/>
      <c r="C25" s="35"/>
      <c r="D25" s="35"/>
      <c r="E25" s="35"/>
      <c r="F25" s="35"/>
      <c r="G25" s="35"/>
      <c r="H25" s="35"/>
    </row>
    <row r="26" spans="1:9" x14ac:dyDescent="0.25">
      <c r="A26" s="3" t="s">
        <v>12</v>
      </c>
    </row>
    <row r="27" spans="1:9" x14ac:dyDescent="0.25">
      <c r="B27" s="19" t="s">
        <v>32</v>
      </c>
      <c r="C27" s="20" t="s">
        <v>26</v>
      </c>
      <c r="D27" s="20" t="s">
        <v>27</v>
      </c>
      <c r="E27" s="20" t="s">
        <v>28</v>
      </c>
      <c r="F27" s="20" t="s">
        <v>29</v>
      </c>
      <c r="G27" s="20" t="s">
        <v>30</v>
      </c>
      <c r="H27" s="18" t="s">
        <v>31</v>
      </c>
      <c r="I27" s="18" t="s">
        <v>1</v>
      </c>
    </row>
    <row r="28" spans="1:9" x14ac:dyDescent="0.25">
      <c r="A28" s="5" t="s">
        <v>33</v>
      </c>
      <c r="B28" s="6">
        <f t="shared" ref="B28:I32" si="10">B4+B16</f>
        <v>212759</v>
      </c>
      <c r="C28" s="7">
        <f t="shared" si="10"/>
        <v>713468</v>
      </c>
      <c r="D28" s="7">
        <f t="shared" si="10"/>
        <v>1770851</v>
      </c>
      <c r="E28" s="7">
        <f t="shared" si="10"/>
        <v>1841166</v>
      </c>
      <c r="F28" s="7">
        <f t="shared" si="10"/>
        <v>1676302</v>
      </c>
      <c r="G28" s="7">
        <f t="shared" si="10"/>
        <v>2186221</v>
      </c>
      <c r="H28" s="7">
        <f t="shared" si="10"/>
        <v>1626156</v>
      </c>
      <c r="I28" s="8">
        <f t="shared" si="10"/>
        <v>10026923</v>
      </c>
    </row>
    <row r="29" spans="1:9" x14ac:dyDescent="0.25">
      <c r="A29" s="9" t="s">
        <v>34</v>
      </c>
      <c r="B29" s="10">
        <f t="shared" si="10"/>
        <v>57415</v>
      </c>
      <c r="C29" s="11">
        <f t="shared" si="10"/>
        <v>228851</v>
      </c>
      <c r="D29" s="11">
        <f t="shared" si="10"/>
        <v>478487</v>
      </c>
      <c r="E29" s="11">
        <f t="shared" si="10"/>
        <v>426312</v>
      </c>
      <c r="F29" s="11">
        <f t="shared" si="10"/>
        <v>249559</v>
      </c>
      <c r="G29" s="11">
        <f t="shared" si="10"/>
        <v>165853</v>
      </c>
      <c r="H29" s="11">
        <f t="shared" si="10"/>
        <v>107312</v>
      </c>
      <c r="I29" s="12">
        <f t="shared" si="10"/>
        <v>1713789</v>
      </c>
    </row>
    <row r="30" spans="1:9" x14ac:dyDescent="0.25">
      <c r="A30" s="9" t="s">
        <v>35</v>
      </c>
      <c r="B30" s="10">
        <f t="shared" si="10"/>
        <v>8916</v>
      </c>
      <c r="C30" s="11">
        <f t="shared" si="10"/>
        <v>112561</v>
      </c>
      <c r="D30" s="11">
        <f t="shared" si="10"/>
        <v>1830442</v>
      </c>
      <c r="E30" s="11">
        <f t="shared" si="10"/>
        <v>3358221</v>
      </c>
      <c r="F30" s="11">
        <f t="shared" si="10"/>
        <v>786217</v>
      </c>
      <c r="G30" s="11">
        <f t="shared" si="10"/>
        <v>406172</v>
      </c>
      <c r="H30" s="11">
        <f t="shared" si="10"/>
        <v>306552</v>
      </c>
      <c r="I30" s="12">
        <f t="shared" si="10"/>
        <v>6809081</v>
      </c>
    </row>
    <row r="31" spans="1:9" x14ac:dyDescent="0.25">
      <c r="A31" s="9" t="s">
        <v>36</v>
      </c>
      <c r="B31" s="10">
        <f t="shared" si="10"/>
        <v>32625</v>
      </c>
      <c r="C31" s="11">
        <f t="shared" si="10"/>
        <v>642726</v>
      </c>
      <c r="D31" s="11">
        <f t="shared" si="10"/>
        <v>11795066</v>
      </c>
      <c r="E31" s="11">
        <f t="shared" si="10"/>
        <v>16563214</v>
      </c>
      <c r="F31" s="11">
        <f t="shared" si="10"/>
        <v>7232447</v>
      </c>
      <c r="G31" s="11">
        <f t="shared" si="10"/>
        <v>6275952</v>
      </c>
      <c r="H31" s="11">
        <f t="shared" si="10"/>
        <v>1747832</v>
      </c>
      <c r="I31" s="12">
        <f t="shared" si="10"/>
        <v>44289862</v>
      </c>
    </row>
    <row r="32" spans="1:9" x14ac:dyDescent="0.25">
      <c r="A32" s="13" t="s">
        <v>10</v>
      </c>
      <c r="B32" s="14">
        <f t="shared" si="10"/>
        <v>311715</v>
      </c>
      <c r="C32" s="15">
        <f t="shared" si="10"/>
        <v>1697606</v>
      </c>
      <c r="D32" s="15">
        <f t="shared" si="10"/>
        <v>15874846</v>
      </c>
      <c r="E32" s="15">
        <f t="shared" si="10"/>
        <v>22188913</v>
      </c>
      <c r="F32" s="15">
        <f t="shared" si="10"/>
        <v>9944525</v>
      </c>
      <c r="G32" s="15">
        <f t="shared" si="10"/>
        <v>9034198</v>
      </c>
      <c r="H32" s="15">
        <f t="shared" si="10"/>
        <v>3787852</v>
      </c>
      <c r="I32" s="17">
        <f t="shared" si="10"/>
        <v>62839655</v>
      </c>
    </row>
    <row r="33" spans="1:1" x14ac:dyDescent="0.25">
      <c r="A33" s="34" t="s">
        <v>49</v>
      </c>
    </row>
    <row r="34" spans="1:1" x14ac:dyDescent="0.25">
      <c r="A34" s="33" t="s">
        <v>87</v>
      </c>
    </row>
  </sheetData>
  <pageMargins left="0.7" right="0.7" top="0.75" bottom="0.75" header="0.3" footer="0.3"/>
  <pageSetup paperSize="9"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opLeftCell="A16" workbookViewId="0"/>
  </sheetViews>
  <sheetFormatPr baseColWidth="10" defaultRowHeight="15" x14ac:dyDescent="0.25"/>
  <cols>
    <col min="1" max="1" width="26.42578125" style="2" customWidth="1"/>
    <col min="2" max="9" width="16.42578125" style="2" customWidth="1"/>
    <col min="10" max="16384" width="11.42578125" style="2"/>
  </cols>
  <sheetData>
    <row r="1" spans="1:9" x14ac:dyDescent="0.25">
      <c r="A1" s="1" t="s">
        <v>37</v>
      </c>
    </row>
    <row r="2" spans="1:9" x14ac:dyDescent="0.25">
      <c r="A2" s="3" t="s">
        <v>0</v>
      </c>
    </row>
    <row r="3" spans="1:9" ht="36" x14ac:dyDescent="0.25">
      <c r="B3" s="21" t="s">
        <v>39</v>
      </c>
      <c r="C3" s="22" t="s">
        <v>40</v>
      </c>
      <c r="D3" s="22" t="s">
        <v>41</v>
      </c>
      <c r="E3" s="22" t="s">
        <v>42</v>
      </c>
      <c r="F3" s="22" t="s">
        <v>43</v>
      </c>
      <c r="G3" s="22" t="s">
        <v>44</v>
      </c>
      <c r="H3" s="23" t="s">
        <v>45</v>
      </c>
      <c r="I3" s="24" t="s">
        <v>10</v>
      </c>
    </row>
    <row r="4" spans="1:9" x14ac:dyDescent="0.25">
      <c r="A4" s="25" t="s">
        <v>38</v>
      </c>
      <c r="B4" s="31">
        <f>Men7_H!B4+Men7_F!B4</f>
        <v>1619618</v>
      </c>
      <c r="C4" s="26">
        <f>Men7_H!C4+Men7_F!C4</f>
        <v>345075</v>
      </c>
      <c r="D4" s="26">
        <f>Men7_H!D4+Men7_F!D4</f>
        <v>0</v>
      </c>
      <c r="E4" s="26">
        <f>Men7_H!E4+Men7_F!E4</f>
        <v>0</v>
      </c>
      <c r="F4" s="26">
        <f>Men7_H!F4+Men7_F!F4</f>
        <v>0</v>
      </c>
      <c r="G4" s="26">
        <f>Men7_H!G4+Men7_F!G4</f>
        <v>44504</v>
      </c>
      <c r="H4" s="32">
        <f>Men7_H!H4+Men7_F!H4</f>
        <v>35</v>
      </c>
      <c r="I4" s="12">
        <f>Men7_H!I4+Men7_F!I4</f>
        <v>2009232</v>
      </c>
    </row>
    <row r="5" spans="1:9" x14ac:dyDescent="0.25">
      <c r="A5" s="27" t="s">
        <v>25</v>
      </c>
      <c r="B5" s="31">
        <f>Men7_H!B5+Men7_F!B5</f>
        <v>396689</v>
      </c>
      <c r="C5" s="26">
        <f>Men7_H!C5+Men7_F!C5</f>
        <v>129167</v>
      </c>
      <c r="D5" s="26">
        <f>Men7_H!D5+Men7_F!D5</f>
        <v>3807</v>
      </c>
      <c r="E5" s="26">
        <f>Men7_H!E5+Men7_F!E5</f>
        <v>2117</v>
      </c>
      <c r="F5" s="26">
        <f>Men7_H!F5+Men7_F!F5</f>
        <v>914</v>
      </c>
      <c r="G5" s="26">
        <f>Men7_H!G5+Men7_F!G5</f>
        <v>32285</v>
      </c>
      <c r="H5" s="32">
        <f>Men7_H!H5+Men7_F!H5</f>
        <v>13417</v>
      </c>
      <c r="I5" s="12">
        <f>Men7_H!I5+Men7_F!I5</f>
        <v>578396</v>
      </c>
    </row>
    <row r="6" spans="1:9" x14ac:dyDescent="0.25">
      <c r="A6" s="27" t="s">
        <v>26</v>
      </c>
      <c r="B6" s="31">
        <f>Men7_H!B6+Men7_F!B6</f>
        <v>245985</v>
      </c>
      <c r="C6" s="26">
        <f>Men7_H!C6+Men7_F!C6</f>
        <v>89016</v>
      </c>
      <c r="D6" s="26">
        <f>Men7_H!D6+Men7_F!D6</f>
        <v>43887</v>
      </c>
      <c r="E6" s="26">
        <f>Men7_H!E6+Men7_F!E6</f>
        <v>35810</v>
      </c>
      <c r="F6" s="26">
        <f>Men7_H!F6+Men7_F!F6</f>
        <v>7252</v>
      </c>
      <c r="G6" s="26">
        <f>Men7_H!G6+Men7_F!G6</f>
        <v>67126</v>
      </c>
      <c r="H6" s="32">
        <f>Men7_H!H6+Men7_F!H6</f>
        <v>61531</v>
      </c>
      <c r="I6" s="12">
        <f>Men7_H!I6+Men7_F!I6</f>
        <v>550607</v>
      </c>
    </row>
    <row r="7" spans="1:9" x14ac:dyDescent="0.25">
      <c r="A7" s="27" t="s">
        <v>27</v>
      </c>
      <c r="B7" s="31">
        <f>Men7_H!B7+Men7_F!B7</f>
        <v>168278</v>
      </c>
      <c r="C7" s="26">
        <f>Men7_H!C7+Men7_F!C7</f>
        <v>74495</v>
      </c>
      <c r="D7" s="26">
        <f>Men7_H!D7+Men7_F!D7</f>
        <v>222423</v>
      </c>
      <c r="E7" s="26">
        <f>Men7_H!E7+Men7_F!E7</f>
        <v>817619</v>
      </c>
      <c r="F7" s="26">
        <f>Men7_H!F7+Men7_F!F7</f>
        <v>101844</v>
      </c>
      <c r="G7" s="26">
        <f>Men7_H!G7+Men7_F!G7</f>
        <v>124899</v>
      </c>
      <c r="H7" s="32">
        <f>Men7_H!H7+Men7_F!H7</f>
        <v>188331</v>
      </c>
      <c r="I7" s="12">
        <f>Men7_H!I7+Men7_F!I7</f>
        <v>1697889</v>
      </c>
    </row>
    <row r="8" spans="1:9" x14ac:dyDescent="0.25">
      <c r="A8" s="27" t="s">
        <v>28</v>
      </c>
      <c r="B8" s="31">
        <f>Men7_H!B8+Men7_F!B8</f>
        <v>20043</v>
      </c>
      <c r="C8" s="26">
        <f>Men7_H!C8+Men7_F!C8</f>
        <v>26960</v>
      </c>
      <c r="D8" s="26">
        <f>Men7_H!D8+Men7_F!D8</f>
        <v>203103</v>
      </c>
      <c r="E8" s="26">
        <f>Men7_H!E8+Men7_F!E8</f>
        <v>988470</v>
      </c>
      <c r="F8" s="26">
        <f>Men7_H!F8+Men7_F!F8</f>
        <v>164429</v>
      </c>
      <c r="G8" s="26">
        <f>Men7_H!G8+Men7_F!G8</f>
        <v>71599</v>
      </c>
      <c r="H8" s="32">
        <f>Men7_H!H8+Men7_F!H8</f>
        <v>172070</v>
      </c>
      <c r="I8" s="12">
        <f>Men7_H!I8+Men7_F!I8</f>
        <v>1646674</v>
      </c>
    </row>
    <row r="9" spans="1:9" x14ac:dyDescent="0.25">
      <c r="A9" s="27" t="s">
        <v>29</v>
      </c>
      <c r="B9" s="31">
        <f>Men7_H!B9+Men7_F!B9</f>
        <v>1464</v>
      </c>
      <c r="C9" s="26">
        <f>Men7_H!C9+Men7_F!C9</f>
        <v>8052</v>
      </c>
      <c r="D9" s="26">
        <f>Men7_H!D9+Men7_F!D9</f>
        <v>345672</v>
      </c>
      <c r="E9" s="26">
        <f>Men7_H!E9+Men7_F!E9</f>
        <v>292198</v>
      </c>
      <c r="F9" s="26">
        <f>Men7_H!F9+Men7_F!F9</f>
        <v>59035</v>
      </c>
      <c r="G9" s="26">
        <f>Men7_H!G9+Men7_F!G9</f>
        <v>39132</v>
      </c>
      <c r="H9" s="32">
        <f>Men7_H!H9+Men7_F!H9</f>
        <v>132624</v>
      </c>
      <c r="I9" s="12">
        <f>Men7_H!I9+Men7_F!I9</f>
        <v>878177</v>
      </c>
    </row>
    <row r="10" spans="1:9" x14ac:dyDescent="0.25">
      <c r="A10" s="27" t="s">
        <v>30</v>
      </c>
      <c r="B10" s="31">
        <f>Men7_H!B10+Men7_F!B10</f>
        <v>77</v>
      </c>
      <c r="C10" s="26">
        <f>Men7_H!C10+Men7_F!C10</f>
        <v>1729</v>
      </c>
      <c r="D10" s="26">
        <f>Men7_H!D10+Men7_F!D10</f>
        <v>426474</v>
      </c>
      <c r="E10" s="26">
        <f>Men7_H!E10+Men7_F!E10</f>
        <v>123269</v>
      </c>
      <c r="F10" s="26">
        <f>Men7_H!F10+Men7_F!F10</f>
        <v>32175</v>
      </c>
      <c r="G10" s="26">
        <f>Men7_H!G10+Men7_F!G10</f>
        <v>39496</v>
      </c>
      <c r="H10" s="32">
        <f>Men7_H!H10+Men7_F!H10</f>
        <v>168854</v>
      </c>
      <c r="I10" s="12">
        <f>Men7_H!I10+Men7_F!I10</f>
        <v>792074</v>
      </c>
    </row>
    <row r="11" spans="1:9" x14ac:dyDescent="0.25">
      <c r="A11" s="30" t="s">
        <v>31</v>
      </c>
      <c r="B11" s="31">
        <f>Men7_H!B11+Men7_F!B11</f>
        <v>0</v>
      </c>
      <c r="C11" s="26">
        <f>Men7_H!C11+Men7_F!C11</f>
        <v>0</v>
      </c>
      <c r="D11" s="26">
        <f>Men7_H!D11+Men7_F!D11</f>
        <v>91788</v>
      </c>
      <c r="E11" s="26">
        <f>Men7_H!E11+Men7_F!E11</f>
        <v>13751</v>
      </c>
      <c r="F11" s="26">
        <f>Men7_H!F11+Men7_F!F11</f>
        <v>15236</v>
      </c>
      <c r="G11" s="26">
        <f>Men7_H!G11+Men7_F!G11</f>
        <v>18390</v>
      </c>
      <c r="H11" s="32">
        <f>Men7_H!H11+Men7_F!H11</f>
        <v>92635</v>
      </c>
      <c r="I11" s="12">
        <f>Men7_H!I11+Men7_F!I11</f>
        <v>231800</v>
      </c>
    </row>
    <row r="12" spans="1:9" x14ac:dyDescent="0.25">
      <c r="A12" s="29" t="s">
        <v>10</v>
      </c>
      <c r="B12" s="14">
        <f>Men7_H!B12+Men7_F!B12</f>
        <v>2452154</v>
      </c>
      <c r="C12" s="15">
        <f>Men7_H!C12+Men7_F!C12</f>
        <v>674494</v>
      </c>
      <c r="D12" s="15">
        <f>Men7_H!D12+Men7_F!D12</f>
        <v>1337154</v>
      </c>
      <c r="E12" s="15">
        <f>Men7_H!E12+Men7_F!E12</f>
        <v>2273234</v>
      </c>
      <c r="F12" s="15">
        <f>Men7_H!F12+Men7_F!F12</f>
        <v>380885</v>
      </c>
      <c r="G12" s="15">
        <f>Men7_H!G12+Men7_F!G12</f>
        <v>437431</v>
      </c>
      <c r="H12" s="16">
        <f>Men7_H!H12+Men7_F!H12</f>
        <v>829497</v>
      </c>
      <c r="I12" s="17">
        <f>Men7_H!I12+Men7_F!I12</f>
        <v>8384849</v>
      </c>
    </row>
    <row r="13" spans="1:9" x14ac:dyDescent="0.25">
      <c r="A13" s="34" t="s">
        <v>48</v>
      </c>
      <c r="B13" s="35"/>
      <c r="C13" s="35"/>
      <c r="D13" s="35"/>
      <c r="E13" s="35"/>
      <c r="F13" s="35"/>
      <c r="G13" s="35"/>
      <c r="H13" s="35"/>
      <c r="I13" s="35"/>
    </row>
    <row r="14" spans="1:9" x14ac:dyDescent="0.25">
      <c r="A14" s="34" t="s">
        <v>49</v>
      </c>
      <c r="B14" s="35"/>
      <c r="C14" s="35"/>
      <c r="D14" s="35"/>
      <c r="E14" s="35"/>
      <c r="F14" s="35"/>
      <c r="G14" s="35"/>
      <c r="H14" s="35"/>
      <c r="I14" s="35"/>
    </row>
    <row r="15" spans="1:9" x14ac:dyDescent="0.25">
      <c r="A15" s="34" t="str">
        <f>IF(1&lt;2,"Lecture : "&amp;ROUND(E5,0)&amp;" personnes âgés de 15 à 19 ans vivent dans un ménage immigré composé d'adultes d'un couple avec enfant(s). ","")</f>
        <v xml:space="preserve">Lecture : 2117 personnes âgés de 15 à 19 ans vivent dans un ménage immigré composé d'adultes d'un couple avec enfant(s). </v>
      </c>
      <c r="B15" s="35"/>
      <c r="C15" s="35"/>
      <c r="D15" s="35"/>
      <c r="E15" s="35"/>
      <c r="F15" s="35"/>
      <c r="G15" s="35"/>
      <c r="H15" s="35"/>
      <c r="I15" s="35"/>
    </row>
    <row r="16" spans="1:9" x14ac:dyDescent="0.25">
      <c r="A16" s="33" t="s">
        <v>87</v>
      </c>
      <c r="B16" s="35"/>
      <c r="C16" s="35"/>
      <c r="D16" s="35"/>
      <c r="E16" s="35"/>
      <c r="F16" s="35"/>
      <c r="G16" s="35"/>
      <c r="H16" s="35"/>
      <c r="I16" s="35"/>
    </row>
    <row r="18" spans="1:9" x14ac:dyDescent="0.25">
      <c r="A18" s="3" t="s">
        <v>11</v>
      </c>
    </row>
    <row r="19" spans="1:9" ht="36" x14ac:dyDescent="0.25">
      <c r="B19" s="21" t="s">
        <v>39</v>
      </c>
      <c r="C19" s="22" t="s">
        <v>40</v>
      </c>
      <c r="D19" s="22" t="s">
        <v>41</v>
      </c>
      <c r="E19" s="22" t="s">
        <v>42</v>
      </c>
      <c r="F19" s="22" t="s">
        <v>43</v>
      </c>
      <c r="G19" s="22" t="s">
        <v>44</v>
      </c>
      <c r="H19" s="23" t="s">
        <v>45</v>
      </c>
      <c r="I19" s="24" t="s">
        <v>10</v>
      </c>
    </row>
    <row r="20" spans="1:9" x14ac:dyDescent="0.25">
      <c r="A20" s="25" t="s">
        <v>38</v>
      </c>
      <c r="B20" s="31">
        <f>Men7_H!B20+Men7_F!B20</f>
        <v>7738445</v>
      </c>
      <c r="C20" s="26">
        <f>Men7_H!C20+Men7_F!C20</f>
        <v>1749593</v>
      </c>
      <c r="D20" s="26">
        <f>Men7_H!D20+Men7_F!D20</f>
        <v>19</v>
      </c>
      <c r="E20" s="26">
        <f>Men7_H!E20+Men7_F!E20</f>
        <v>0</v>
      </c>
      <c r="F20" s="26">
        <f>Men7_H!F20+Men7_F!F20</f>
        <v>18</v>
      </c>
      <c r="G20" s="26">
        <f>Men7_H!G20+Men7_F!G20</f>
        <v>143547</v>
      </c>
      <c r="H20" s="32">
        <f>Men7_H!H20+Men7_F!H20</f>
        <v>523</v>
      </c>
      <c r="I20" s="12">
        <f>Men7_H!I20+Men7_F!I20</f>
        <v>9632145</v>
      </c>
    </row>
    <row r="21" spans="1:9" x14ac:dyDescent="0.25">
      <c r="A21" s="27" t="s">
        <v>25</v>
      </c>
      <c r="B21" s="31">
        <f>Men7_H!B21+Men7_F!B21</f>
        <v>2015128</v>
      </c>
      <c r="C21" s="26">
        <f>Men7_H!C21+Men7_F!C21</f>
        <v>755600</v>
      </c>
      <c r="D21" s="26">
        <f>Men7_H!D21+Men7_F!D21</f>
        <v>39665</v>
      </c>
      <c r="E21" s="26">
        <f>Men7_H!E21+Men7_F!E21</f>
        <v>8386</v>
      </c>
      <c r="F21" s="26">
        <f>Men7_H!F21+Men7_F!F21</f>
        <v>5338</v>
      </c>
      <c r="G21" s="26">
        <f>Men7_H!G21+Men7_F!G21</f>
        <v>144528</v>
      </c>
      <c r="H21" s="32">
        <f>Men7_H!H21+Men7_F!H21</f>
        <v>198784</v>
      </c>
      <c r="I21" s="12">
        <f>Men7_H!I21+Men7_F!I21</f>
        <v>3167429</v>
      </c>
    </row>
    <row r="22" spans="1:9" x14ac:dyDescent="0.25">
      <c r="A22" s="27" t="s">
        <v>26</v>
      </c>
      <c r="B22" s="31">
        <f>Men7_H!B22+Men7_F!B22</f>
        <v>937495</v>
      </c>
      <c r="C22" s="26">
        <f>Men7_H!C22+Men7_F!C22</f>
        <v>388964</v>
      </c>
      <c r="D22" s="26">
        <f>Men7_H!D22+Men7_F!D22</f>
        <v>529434</v>
      </c>
      <c r="E22" s="26">
        <f>Men7_H!E22+Men7_F!E22</f>
        <v>167231</v>
      </c>
      <c r="F22" s="26">
        <f>Men7_H!F22+Men7_F!F22</f>
        <v>47759</v>
      </c>
      <c r="G22" s="26">
        <f>Men7_H!G22+Men7_F!G22</f>
        <v>293289</v>
      </c>
      <c r="H22" s="32">
        <f>Men7_H!H22+Men7_F!H22</f>
        <v>651938</v>
      </c>
      <c r="I22" s="12">
        <f>Men7_H!I22+Men7_F!I22</f>
        <v>3016110</v>
      </c>
    </row>
    <row r="23" spans="1:9" x14ac:dyDescent="0.25">
      <c r="A23" s="27" t="s">
        <v>27</v>
      </c>
      <c r="B23" s="31">
        <f>Men7_H!B23+Men7_F!B23</f>
        <v>494203</v>
      </c>
      <c r="C23" s="26">
        <f>Men7_H!C23+Men7_F!C23</f>
        <v>267738</v>
      </c>
      <c r="D23" s="26">
        <f>Men7_H!D23+Men7_F!D23</f>
        <v>1786644</v>
      </c>
      <c r="E23" s="26">
        <f>Men7_H!E23+Men7_F!E23</f>
        <v>4812183</v>
      </c>
      <c r="F23" s="26">
        <f>Men7_H!F23+Men7_F!F23</f>
        <v>568884</v>
      </c>
      <c r="G23" s="26">
        <f>Men7_H!G23+Men7_F!G23</f>
        <v>385389</v>
      </c>
      <c r="H23" s="32">
        <f>Men7_H!H23+Men7_F!H23</f>
        <v>1582520</v>
      </c>
      <c r="I23" s="12">
        <f>Men7_H!I23+Men7_F!I23</f>
        <v>9897561</v>
      </c>
    </row>
    <row r="24" spans="1:9" x14ac:dyDescent="0.25">
      <c r="A24" s="27" t="s">
        <v>28</v>
      </c>
      <c r="B24" s="31">
        <f>Men7_H!B24+Men7_F!B24</f>
        <v>108580</v>
      </c>
      <c r="C24" s="26">
        <f>Men7_H!C24+Men7_F!C24</f>
        <v>168150</v>
      </c>
      <c r="D24" s="26">
        <f>Men7_H!D24+Men7_F!D24</f>
        <v>1864361</v>
      </c>
      <c r="E24" s="26">
        <f>Men7_H!E24+Men7_F!E24</f>
        <v>6045627</v>
      </c>
      <c r="F24" s="26">
        <f>Men7_H!F24+Men7_F!F24</f>
        <v>1085674</v>
      </c>
      <c r="G24" s="26">
        <f>Men7_H!G24+Men7_F!G24</f>
        <v>285857</v>
      </c>
      <c r="H24" s="32">
        <f>Men7_H!H24+Men7_F!H24</f>
        <v>1669095</v>
      </c>
      <c r="I24" s="12">
        <f>Men7_H!I24+Men7_F!I24</f>
        <v>11227344</v>
      </c>
    </row>
    <row r="25" spans="1:9" x14ac:dyDescent="0.25">
      <c r="A25" s="27" t="s">
        <v>29</v>
      </c>
      <c r="B25" s="31">
        <f>Men7_H!B25+Men7_F!B25</f>
        <v>13393</v>
      </c>
      <c r="C25" s="26">
        <f>Men7_H!C25+Men7_F!C25</f>
        <v>75907</v>
      </c>
      <c r="D25" s="26">
        <f>Men7_H!D25+Men7_F!D25</f>
        <v>3832740</v>
      </c>
      <c r="E25" s="26">
        <f>Men7_H!E25+Men7_F!E25</f>
        <v>1182037</v>
      </c>
      <c r="F25" s="26">
        <f>Men7_H!F25+Men7_F!F25</f>
        <v>278258</v>
      </c>
      <c r="G25" s="26">
        <f>Men7_H!G25+Men7_F!G25</f>
        <v>216844</v>
      </c>
      <c r="H25" s="32">
        <f>Men7_H!H25+Men7_F!H25</f>
        <v>1543677</v>
      </c>
      <c r="I25" s="12">
        <f>Men7_H!I25+Men7_F!I25</f>
        <v>7142856</v>
      </c>
    </row>
    <row r="26" spans="1:9" x14ac:dyDescent="0.25">
      <c r="A26" s="27" t="s">
        <v>30</v>
      </c>
      <c r="B26" s="31">
        <f>Men7_H!B26+Men7_F!B26</f>
        <v>795</v>
      </c>
      <c r="C26" s="26">
        <f>Men7_H!C26+Men7_F!C26</f>
        <v>18053</v>
      </c>
      <c r="D26" s="26">
        <f>Men7_H!D26+Men7_F!D26</f>
        <v>4524601</v>
      </c>
      <c r="E26" s="26">
        <f>Men7_H!E26+Men7_F!E26</f>
        <v>345230</v>
      </c>
      <c r="F26" s="26">
        <f>Men7_H!F26+Men7_F!F26</f>
        <v>154188</v>
      </c>
      <c r="G26" s="26">
        <f>Men7_H!G26+Men7_F!G26</f>
        <v>222358</v>
      </c>
      <c r="H26" s="32">
        <f>Men7_H!H26+Men7_F!H26</f>
        <v>2017366</v>
      </c>
      <c r="I26" s="12">
        <f>Men7_H!I26+Men7_F!I26</f>
        <v>7282591</v>
      </c>
    </row>
    <row r="27" spans="1:9" x14ac:dyDescent="0.25">
      <c r="A27" s="30" t="s">
        <v>31</v>
      </c>
      <c r="B27" s="31">
        <f>Men7_H!B27+Men7_F!B27</f>
        <v>0</v>
      </c>
      <c r="C27" s="26">
        <f>Men7_H!C27+Men7_F!C27</f>
        <v>125</v>
      </c>
      <c r="D27" s="26">
        <f>Men7_H!D27+Men7_F!D27</f>
        <v>1211825</v>
      </c>
      <c r="E27" s="26">
        <f>Men7_H!E27+Men7_F!E27</f>
        <v>62741</v>
      </c>
      <c r="F27" s="26">
        <f>Men7_H!F27+Men7_F!F27</f>
        <v>129352</v>
      </c>
      <c r="G27" s="26">
        <f>Men7_H!G27+Men7_F!G27</f>
        <v>151201</v>
      </c>
      <c r="H27" s="32">
        <f>Men7_H!H27+Men7_F!H27</f>
        <v>1533521</v>
      </c>
      <c r="I27" s="12">
        <f>Men7_H!I27+Men7_F!I27</f>
        <v>3088765</v>
      </c>
    </row>
    <row r="28" spans="1:9" x14ac:dyDescent="0.25">
      <c r="A28" s="29" t="s">
        <v>10</v>
      </c>
      <c r="B28" s="14">
        <f>Men7_H!B28+Men7_F!B28</f>
        <v>11308039</v>
      </c>
      <c r="C28" s="15">
        <f>Men7_H!C28+Men7_F!C28</f>
        <v>3424130</v>
      </c>
      <c r="D28" s="15">
        <f>Men7_H!D28+Men7_F!D28</f>
        <v>13789289</v>
      </c>
      <c r="E28" s="15">
        <f>Men7_H!E28+Men7_F!E28</f>
        <v>12623435</v>
      </c>
      <c r="F28" s="15">
        <f>Men7_H!F28+Men7_F!F28</f>
        <v>2269471</v>
      </c>
      <c r="G28" s="15">
        <f>Men7_H!G28+Men7_F!G28</f>
        <v>1843013</v>
      </c>
      <c r="H28" s="16">
        <f>Men7_H!H28+Men7_F!H28</f>
        <v>9197424</v>
      </c>
      <c r="I28" s="17">
        <f>Men7_H!I28+Men7_F!I28</f>
        <v>54454801</v>
      </c>
    </row>
    <row r="29" spans="1:9" x14ac:dyDescent="0.25">
      <c r="A29" s="34" t="s">
        <v>66</v>
      </c>
      <c r="B29" s="35"/>
      <c r="C29" s="35"/>
      <c r="D29" s="35"/>
      <c r="E29" s="35"/>
      <c r="F29" s="35"/>
      <c r="G29" s="35"/>
      <c r="H29" s="35"/>
      <c r="I29" s="35"/>
    </row>
    <row r="30" spans="1:9" x14ac:dyDescent="0.25">
      <c r="A30" s="34" t="s">
        <v>49</v>
      </c>
      <c r="B30" s="35"/>
      <c r="C30" s="35"/>
      <c r="D30" s="35"/>
      <c r="E30" s="35"/>
      <c r="F30" s="35"/>
      <c r="G30" s="35"/>
      <c r="H30" s="35"/>
      <c r="I30" s="35"/>
    </row>
    <row r="31" spans="1:9" x14ac:dyDescent="0.25">
      <c r="A31" s="34" t="str">
        <f>IF(1&lt;2,"Lecture : "&amp;ROUND(E21,0)&amp;" personnes âgés de 15 à 19 ans vivent dans un ménage non-immigré composé d'adultes d'un couple avec enfant(s). ","")</f>
        <v xml:space="preserve">Lecture : 8386 personnes âgés de 15 à 19 ans vivent dans un ménage non-immigré composé d'adultes d'un couple avec enfant(s). </v>
      </c>
      <c r="B31" s="35"/>
      <c r="C31" s="35"/>
      <c r="D31" s="35"/>
      <c r="E31" s="35"/>
      <c r="F31" s="35"/>
      <c r="G31" s="35"/>
      <c r="H31" s="35"/>
      <c r="I31" s="35"/>
    </row>
    <row r="32" spans="1:9" x14ac:dyDescent="0.25">
      <c r="A32" s="33" t="s">
        <v>87</v>
      </c>
      <c r="B32" s="35"/>
      <c r="C32" s="35"/>
      <c r="D32" s="35"/>
      <c r="E32" s="35"/>
      <c r="F32" s="35"/>
      <c r="G32" s="35"/>
      <c r="H32" s="35"/>
      <c r="I32" s="35"/>
    </row>
    <row r="34" spans="1:9" x14ac:dyDescent="0.25">
      <c r="A34" s="3" t="s">
        <v>12</v>
      </c>
    </row>
    <row r="35" spans="1:9" ht="36" x14ac:dyDescent="0.25">
      <c r="B35" s="21" t="s">
        <v>39</v>
      </c>
      <c r="C35" s="22" t="s">
        <v>40</v>
      </c>
      <c r="D35" s="22" t="s">
        <v>41</v>
      </c>
      <c r="E35" s="22" t="s">
        <v>42</v>
      </c>
      <c r="F35" s="22" t="s">
        <v>43</v>
      </c>
      <c r="G35" s="22" t="s">
        <v>44</v>
      </c>
      <c r="H35" s="23" t="s">
        <v>45</v>
      </c>
      <c r="I35" s="24" t="s">
        <v>10</v>
      </c>
    </row>
    <row r="36" spans="1:9" x14ac:dyDescent="0.25">
      <c r="A36" s="25" t="s">
        <v>38</v>
      </c>
      <c r="B36" s="31">
        <f>Men7_H!B36+Men7_F!B36</f>
        <v>9358063</v>
      </c>
      <c r="C36" s="26">
        <f>Men7_H!C36+Men7_F!C36</f>
        <v>2094668</v>
      </c>
      <c r="D36" s="26">
        <f>Men7_H!D36+Men7_F!D36</f>
        <v>19</v>
      </c>
      <c r="E36" s="26">
        <f>Men7_H!E36+Men7_F!E36</f>
        <v>0</v>
      </c>
      <c r="F36" s="26">
        <f>Men7_H!F36+Men7_F!F36</f>
        <v>18</v>
      </c>
      <c r="G36" s="26">
        <f>Men7_H!G36+Men7_F!G36</f>
        <v>188051</v>
      </c>
      <c r="H36" s="32">
        <f>Men7_H!H36+Men7_F!H36</f>
        <v>558</v>
      </c>
      <c r="I36" s="12">
        <f>Men7_H!I36+Men7_F!I36</f>
        <v>11641377</v>
      </c>
    </row>
    <row r="37" spans="1:9" x14ac:dyDescent="0.25">
      <c r="A37" s="27" t="s">
        <v>25</v>
      </c>
      <c r="B37" s="31">
        <f>Men7_H!B37+Men7_F!B37</f>
        <v>2411817</v>
      </c>
      <c r="C37" s="26">
        <f>Men7_H!C37+Men7_F!C37</f>
        <v>884767</v>
      </c>
      <c r="D37" s="26">
        <f>Men7_H!D37+Men7_F!D37</f>
        <v>43472</v>
      </c>
      <c r="E37" s="26">
        <f>Men7_H!E37+Men7_F!E37</f>
        <v>10503</v>
      </c>
      <c r="F37" s="26">
        <f>Men7_H!F37+Men7_F!F37</f>
        <v>6252</v>
      </c>
      <c r="G37" s="26">
        <f>Men7_H!G37+Men7_F!G37</f>
        <v>176813</v>
      </c>
      <c r="H37" s="32">
        <f>Men7_H!H37+Men7_F!H37</f>
        <v>212201</v>
      </c>
      <c r="I37" s="12">
        <f>Men7_H!I37+Men7_F!I37</f>
        <v>3745825</v>
      </c>
    </row>
    <row r="38" spans="1:9" x14ac:dyDescent="0.25">
      <c r="A38" s="27" t="s">
        <v>26</v>
      </c>
      <c r="B38" s="31">
        <f>Men7_H!B38+Men7_F!B38</f>
        <v>1183480</v>
      </c>
      <c r="C38" s="26">
        <f>Men7_H!C38+Men7_F!C38</f>
        <v>477980</v>
      </c>
      <c r="D38" s="26">
        <f>Men7_H!D38+Men7_F!D38</f>
        <v>573321</v>
      </c>
      <c r="E38" s="26">
        <f>Men7_H!E38+Men7_F!E38</f>
        <v>203041</v>
      </c>
      <c r="F38" s="26">
        <f>Men7_H!F38+Men7_F!F38</f>
        <v>55011</v>
      </c>
      <c r="G38" s="26">
        <f>Men7_H!G38+Men7_F!G38</f>
        <v>360415</v>
      </c>
      <c r="H38" s="32">
        <f>Men7_H!H38+Men7_F!H38</f>
        <v>713469</v>
      </c>
      <c r="I38" s="12">
        <f>Men7_H!I38+Men7_F!I38</f>
        <v>3566717</v>
      </c>
    </row>
    <row r="39" spans="1:9" x14ac:dyDescent="0.25">
      <c r="A39" s="27" t="s">
        <v>27</v>
      </c>
      <c r="B39" s="31">
        <f>Men7_H!B39+Men7_F!B39</f>
        <v>662481</v>
      </c>
      <c r="C39" s="26">
        <f>Men7_H!C39+Men7_F!C39</f>
        <v>342233</v>
      </c>
      <c r="D39" s="26">
        <f>Men7_H!D39+Men7_F!D39</f>
        <v>2009067</v>
      </c>
      <c r="E39" s="26">
        <f>Men7_H!E39+Men7_F!E39</f>
        <v>5629802</v>
      </c>
      <c r="F39" s="26">
        <f>Men7_H!F39+Men7_F!F39</f>
        <v>670728</v>
      </c>
      <c r="G39" s="26">
        <f>Men7_H!G39+Men7_F!G39</f>
        <v>510288</v>
      </c>
      <c r="H39" s="32">
        <f>Men7_H!H39+Men7_F!H39</f>
        <v>1770851</v>
      </c>
      <c r="I39" s="12">
        <f>Men7_H!I39+Men7_F!I39</f>
        <v>11595450</v>
      </c>
    </row>
    <row r="40" spans="1:9" x14ac:dyDescent="0.25">
      <c r="A40" s="27" t="s">
        <v>28</v>
      </c>
      <c r="B40" s="31">
        <f>Men7_H!B40+Men7_F!B40</f>
        <v>128623</v>
      </c>
      <c r="C40" s="26">
        <f>Men7_H!C40+Men7_F!C40</f>
        <v>195110</v>
      </c>
      <c r="D40" s="26">
        <f>Men7_H!D40+Men7_F!D40</f>
        <v>2067464</v>
      </c>
      <c r="E40" s="26">
        <f>Men7_H!E40+Men7_F!E40</f>
        <v>7034097</v>
      </c>
      <c r="F40" s="26">
        <f>Men7_H!F40+Men7_F!F40</f>
        <v>1250103</v>
      </c>
      <c r="G40" s="26">
        <f>Men7_H!G40+Men7_F!G40</f>
        <v>357456</v>
      </c>
      <c r="H40" s="32">
        <f>Men7_H!H40+Men7_F!H40</f>
        <v>1841165</v>
      </c>
      <c r="I40" s="12">
        <f>Men7_H!I40+Men7_F!I40</f>
        <v>12874018</v>
      </c>
    </row>
    <row r="41" spans="1:9" x14ac:dyDescent="0.25">
      <c r="A41" s="27" t="s">
        <v>29</v>
      </c>
      <c r="B41" s="31">
        <f>Men7_H!B41+Men7_F!B41</f>
        <v>14857</v>
      </c>
      <c r="C41" s="26">
        <f>Men7_H!C41+Men7_F!C41</f>
        <v>83959</v>
      </c>
      <c r="D41" s="26">
        <f>Men7_H!D41+Men7_F!D41</f>
        <v>4178412</v>
      </c>
      <c r="E41" s="26">
        <f>Men7_H!E41+Men7_F!E41</f>
        <v>1474235</v>
      </c>
      <c r="F41" s="26">
        <f>Men7_H!F41+Men7_F!F41</f>
        <v>337293</v>
      </c>
      <c r="G41" s="26">
        <f>Men7_H!G41+Men7_F!G41</f>
        <v>255976</v>
      </c>
      <c r="H41" s="32">
        <f>Men7_H!H41+Men7_F!H41</f>
        <v>1676301</v>
      </c>
      <c r="I41" s="12">
        <f>Men7_H!I41+Men7_F!I41</f>
        <v>8021033</v>
      </c>
    </row>
    <row r="42" spans="1:9" x14ac:dyDescent="0.25">
      <c r="A42" s="27" t="s">
        <v>30</v>
      </c>
      <c r="B42" s="31">
        <f>Men7_H!B42+Men7_F!B42</f>
        <v>872</v>
      </c>
      <c r="C42" s="26">
        <f>Men7_H!C42+Men7_F!C42</f>
        <v>19782</v>
      </c>
      <c r="D42" s="26">
        <f>Men7_H!D42+Men7_F!D42</f>
        <v>4951075</v>
      </c>
      <c r="E42" s="26">
        <f>Men7_H!E42+Men7_F!E42</f>
        <v>468499</v>
      </c>
      <c r="F42" s="26">
        <f>Men7_H!F42+Men7_F!F42</f>
        <v>186363</v>
      </c>
      <c r="G42" s="26">
        <f>Men7_H!G42+Men7_F!G42</f>
        <v>261854</v>
      </c>
      <c r="H42" s="32">
        <f>Men7_H!H42+Men7_F!H42</f>
        <v>2186220</v>
      </c>
      <c r="I42" s="12">
        <f>Men7_H!I42+Men7_F!I42</f>
        <v>8074665</v>
      </c>
    </row>
    <row r="43" spans="1:9" x14ac:dyDescent="0.25">
      <c r="A43" s="30" t="s">
        <v>31</v>
      </c>
      <c r="B43" s="31">
        <f>Men7_H!B43+Men7_F!B43</f>
        <v>0</v>
      </c>
      <c r="C43" s="26">
        <f>Men7_H!C43+Men7_F!C43</f>
        <v>125</v>
      </c>
      <c r="D43" s="26">
        <f>Men7_H!D43+Men7_F!D43</f>
        <v>1303613</v>
      </c>
      <c r="E43" s="26">
        <f>Men7_H!E43+Men7_F!E43</f>
        <v>76492</v>
      </c>
      <c r="F43" s="26">
        <f>Men7_H!F43+Men7_F!F43</f>
        <v>144588</v>
      </c>
      <c r="G43" s="26">
        <f>Men7_H!G43+Men7_F!G43</f>
        <v>169591</v>
      </c>
      <c r="H43" s="32">
        <f>Men7_H!H43+Men7_F!H43</f>
        <v>1626156</v>
      </c>
      <c r="I43" s="12">
        <f>Men7_H!I43+Men7_F!I43</f>
        <v>3320565</v>
      </c>
    </row>
    <row r="44" spans="1:9" x14ac:dyDescent="0.25">
      <c r="A44" s="29" t="s">
        <v>10</v>
      </c>
      <c r="B44" s="14">
        <f>Men7_H!B44+Men7_F!B44</f>
        <v>13760193</v>
      </c>
      <c r="C44" s="15">
        <f>Men7_H!C44+Men7_F!C44</f>
        <v>4098624</v>
      </c>
      <c r="D44" s="15">
        <f>Men7_H!D44+Men7_F!D44</f>
        <v>15126443</v>
      </c>
      <c r="E44" s="15">
        <f>Men7_H!E44+Men7_F!E44</f>
        <v>14896669</v>
      </c>
      <c r="F44" s="15">
        <f>Men7_H!F44+Men7_F!F44</f>
        <v>2650356</v>
      </c>
      <c r="G44" s="15">
        <f>Men7_H!G44+Men7_F!G44</f>
        <v>2280444</v>
      </c>
      <c r="H44" s="16">
        <f>Men7_H!H44+Men7_F!H44</f>
        <v>10026921</v>
      </c>
      <c r="I44" s="17">
        <f>Men7_H!I44+Men7_F!I44</f>
        <v>62839650</v>
      </c>
    </row>
    <row r="45" spans="1:9" x14ac:dyDescent="0.25">
      <c r="A45" s="34" t="s">
        <v>49</v>
      </c>
    </row>
    <row r="46" spans="1:9" x14ac:dyDescent="0.25">
      <c r="A46" s="33" t="s">
        <v>87</v>
      </c>
    </row>
  </sheetData>
  <pageMargins left="0.7" right="0.7" top="0.75" bottom="0.75" header="0.3" footer="0.3"/>
  <pageSetup paperSize="9" scale="6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topLeftCell="A22" workbookViewId="0"/>
  </sheetViews>
  <sheetFormatPr baseColWidth="10" defaultRowHeight="15" x14ac:dyDescent="0.25"/>
  <cols>
    <col min="1" max="1" width="26.42578125" style="2" customWidth="1"/>
    <col min="2" max="9" width="16.42578125" style="2" customWidth="1"/>
    <col min="10" max="16384" width="11.42578125" style="2"/>
  </cols>
  <sheetData>
    <row r="1" spans="1:16" x14ac:dyDescent="0.25">
      <c r="A1" s="1" t="s">
        <v>46</v>
      </c>
    </row>
    <row r="2" spans="1:16" x14ac:dyDescent="0.25">
      <c r="A2" s="3" t="s">
        <v>0</v>
      </c>
    </row>
    <row r="3" spans="1:16" ht="36" x14ac:dyDescent="0.25">
      <c r="B3" s="21" t="s">
        <v>39</v>
      </c>
      <c r="C3" s="22" t="s">
        <v>40</v>
      </c>
      <c r="D3" s="22" t="s">
        <v>41</v>
      </c>
      <c r="E3" s="22" t="s">
        <v>42</v>
      </c>
      <c r="F3" s="22" t="s">
        <v>43</v>
      </c>
      <c r="G3" s="22" t="s">
        <v>44</v>
      </c>
      <c r="H3" s="23" t="s">
        <v>45</v>
      </c>
      <c r="I3" s="24" t="s">
        <v>10</v>
      </c>
    </row>
    <row r="4" spans="1:16" x14ac:dyDescent="0.25">
      <c r="A4" s="25" t="s">
        <v>38</v>
      </c>
      <c r="B4" s="31">
        <v>828652</v>
      </c>
      <c r="C4" s="26">
        <v>175255</v>
      </c>
      <c r="D4" s="26">
        <v>0</v>
      </c>
      <c r="E4" s="26">
        <v>0</v>
      </c>
      <c r="F4" s="26">
        <v>0</v>
      </c>
      <c r="G4" s="26">
        <v>22544</v>
      </c>
      <c r="H4" s="32">
        <v>17</v>
      </c>
      <c r="I4" s="12">
        <f>SUM(B4:H4)</f>
        <v>1026468</v>
      </c>
      <c r="J4" s="49"/>
      <c r="K4" s="49"/>
      <c r="L4" s="49"/>
      <c r="M4" s="49"/>
      <c r="N4" s="49"/>
      <c r="O4" s="49"/>
      <c r="P4" s="49"/>
    </row>
    <row r="5" spans="1:16" x14ac:dyDescent="0.25">
      <c r="A5" s="27" t="s">
        <v>25</v>
      </c>
      <c r="B5" s="26">
        <v>204997</v>
      </c>
      <c r="C5" s="26">
        <v>65996</v>
      </c>
      <c r="D5" s="26">
        <v>750</v>
      </c>
      <c r="E5" s="26">
        <v>468</v>
      </c>
      <c r="F5" s="26">
        <v>171</v>
      </c>
      <c r="G5" s="26">
        <v>16754</v>
      </c>
      <c r="H5" s="26">
        <v>7168</v>
      </c>
      <c r="I5" s="12">
        <f t="shared" ref="I5:I11" si="0">SUM(B5:H5)</f>
        <v>296304</v>
      </c>
      <c r="J5" s="49"/>
      <c r="K5" s="49"/>
      <c r="L5" s="49"/>
      <c r="M5" s="49"/>
      <c r="N5" s="49"/>
      <c r="O5" s="49"/>
      <c r="P5" s="49"/>
    </row>
    <row r="6" spans="1:16" x14ac:dyDescent="0.25">
      <c r="A6" s="27" t="s">
        <v>26</v>
      </c>
      <c r="B6" s="26">
        <v>136780</v>
      </c>
      <c r="C6" s="26">
        <v>48386</v>
      </c>
      <c r="D6" s="26">
        <v>13145</v>
      </c>
      <c r="E6" s="26">
        <v>7246</v>
      </c>
      <c r="F6" s="26">
        <v>634</v>
      </c>
      <c r="G6" s="26">
        <v>34184</v>
      </c>
      <c r="H6" s="26">
        <v>30761</v>
      </c>
      <c r="I6" s="12">
        <f t="shared" si="0"/>
        <v>271136</v>
      </c>
      <c r="J6" s="49"/>
      <c r="K6" s="49"/>
      <c r="L6" s="49"/>
      <c r="M6" s="49"/>
      <c r="N6" s="49"/>
      <c r="O6" s="49"/>
      <c r="P6" s="49"/>
    </row>
    <row r="7" spans="1:16" x14ac:dyDescent="0.25">
      <c r="A7" s="27" t="s">
        <v>27</v>
      </c>
      <c r="B7" s="26">
        <v>105919</v>
      </c>
      <c r="C7" s="26">
        <v>47727</v>
      </c>
      <c r="D7" s="26">
        <v>115941</v>
      </c>
      <c r="E7" s="26">
        <v>335964</v>
      </c>
      <c r="F7" s="26">
        <v>9200</v>
      </c>
      <c r="G7" s="26">
        <v>77330</v>
      </c>
      <c r="H7" s="26">
        <v>119960</v>
      </c>
      <c r="I7" s="12">
        <f t="shared" si="0"/>
        <v>812041</v>
      </c>
      <c r="J7" s="49"/>
      <c r="K7" s="49"/>
      <c r="L7" s="49"/>
      <c r="M7" s="49"/>
      <c r="N7" s="49"/>
      <c r="O7" s="49"/>
      <c r="P7" s="49"/>
    </row>
    <row r="8" spans="1:16" x14ac:dyDescent="0.25">
      <c r="A8" s="27" t="s">
        <v>28</v>
      </c>
      <c r="B8" s="26">
        <v>12952</v>
      </c>
      <c r="C8" s="26">
        <v>17412</v>
      </c>
      <c r="D8" s="26">
        <v>91921</v>
      </c>
      <c r="E8" s="26">
        <v>519347</v>
      </c>
      <c r="F8" s="26">
        <v>23141</v>
      </c>
      <c r="G8" s="26">
        <v>42376</v>
      </c>
      <c r="H8" s="26">
        <v>111120</v>
      </c>
      <c r="I8" s="12">
        <f t="shared" si="0"/>
        <v>818269</v>
      </c>
      <c r="J8" s="49"/>
      <c r="K8" s="49"/>
      <c r="L8" s="49"/>
      <c r="M8" s="49"/>
      <c r="N8" s="49"/>
      <c r="O8" s="49"/>
      <c r="P8" s="49"/>
    </row>
    <row r="9" spans="1:16" x14ac:dyDescent="0.25">
      <c r="A9" s="27" t="s">
        <v>29</v>
      </c>
      <c r="B9" s="26">
        <v>840</v>
      </c>
      <c r="C9" s="26">
        <v>4276</v>
      </c>
      <c r="D9" s="26">
        <v>153528</v>
      </c>
      <c r="E9" s="26">
        <v>172722</v>
      </c>
      <c r="F9" s="26">
        <v>11051</v>
      </c>
      <c r="G9" s="26">
        <v>17579</v>
      </c>
      <c r="H9" s="26">
        <v>60795</v>
      </c>
      <c r="I9" s="12">
        <f t="shared" si="0"/>
        <v>420791</v>
      </c>
      <c r="J9" s="49"/>
      <c r="K9" s="49"/>
      <c r="L9" s="49"/>
      <c r="M9" s="49"/>
      <c r="N9" s="49"/>
      <c r="O9" s="49"/>
      <c r="P9" s="49"/>
    </row>
    <row r="10" spans="1:16" x14ac:dyDescent="0.25">
      <c r="A10" s="27" t="s">
        <v>30</v>
      </c>
      <c r="B10" s="26">
        <v>32</v>
      </c>
      <c r="C10" s="26">
        <v>692</v>
      </c>
      <c r="D10" s="26">
        <v>235787</v>
      </c>
      <c r="E10" s="26">
        <v>90918</v>
      </c>
      <c r="F10" s="26">
        <v>7293</v>
      </c>
      <c r="G10" s="26">
        <v>14789</v>
      </c>
      <c r="H10" s="26">
        <v>61714</v>
      </c>
      <c r="I10" s="12">
        <f t="shared" si="0"/>
        <v>411225</v>
      </c>
      <c r="J10" s="49"/>
      <c r="K10" s="49"/>
      <c r="L10" s="49"/>
      <c r="M10" s="49"/>
      <c r="N10" s="49"/>
      <c r="O10" s="49"/>
      <c r="P10" s="49"/>
    </row>
    <row r="11" spans="1:16" x14ac:dyDescent="0.25">
      <c r="A11" s="30" t="s">
        <v>31</v>
      </c>
      <c r="B11" s="26">
        <v>0</v>
      </c>
      <c r="C11" s="26">
        <v>0</v>
      </c>
      <c r="D11" s="26">
        <v>60882</v>
      </c>
      <c r="E11" s="26">
        <v>10471</v>
      </c>
      <c r="F11" s="26">
        <v>2770</v>
      </c>
      <c r="G11" s="26">
        <v>4786</v>
      </c>
      <c r="H11" s="26">
        <v>22617</v>
      </c>
      <c r="I11" s="12">
        <f t="shared" si="0"/>
        <v>101526</v>
      </c>
      <c r="J11" s="49"/>
      <c r="K11" s="49"/>
      <c r="L11" s="49"/>
      <c r="M11" s="49"/>
      <c r="N11" s="49"/>
      <c r="O11" s="49"/>
      <c r="P11" s="49"/>
    </row>
    <row r="12" spans="1:16" x14ac:dyDescent="0.25">
      <c r="A12" s="29" t="s">
        <v>10</v>
      </c>
      <c r="B12" s="15">
        <f>SUM(B4:B11)</f>
        <v>1290172</v>
      </c>
      <c r="C12" s="15">
        <f t="shared" ref="C12:I12" si="1">SUM(C4:C11)</f>
        <v>359744</v>
      </c>
      <c r="D12" s="15">
        <f t="shared" si="1"/>
        <v>671954</v>
      </c>
      <c r="E12" s="15">
        <f t="shared" si="1"/>
        <v>1137136</v>
      </c>
      <c r="F12" s="15">
        <f t="shared" si="1"/>
        <v>54260</v>
      </c>
      <c r="G12" s="15">
        <f t="shared" si="1"/>
        <v>230342</v>
      </c>
      <c r="H12" s="15">
        <f t="shared" si="1"/>
        <v>414152</v>
      </c>
      <c r="I12" s="17">
        <f t="shared" si="1"/>
        <v>4157760</v>
      </c>
    </row>
    <row r="13" spans="1:16" x14ac:dyDescent="0.25">
      <c r="A13" s="34" t="s">
        <v>48</v>
      </c>
      <c r="B13" s="35"/>
      <c r="C13" s="35"/>
      <c r="D13" s="35"/>
      <c r="E13" s="35"/>
      <c r="F13" s="35"/>
      <c r="G13" s="35"/>
      <c r="H13" s="35"/>
      <c r="I13" s="35"/>
    </row>
    <row r="14" spans="1:16" x14ac:dyDescent="0.25">
      <c r="A14" s="34" t="s">
        <v>49</v>
      </c>
      <c r="B14" s="35"/>
      <c r="C14" s="35"/>
      <c r="D14" s="35"/>
      <c r="E14" s="35"/>
      <c r="F14" s="35"/>
      <c r="G14" s="35"/>
      <c r="H14" s="35"/>
      <c r="I14" s="35"/>
    </row>
    <row r="15" spans="1:16" x14ac:dyDescent="0.25">
      <c r="A15" s="34" t="str">
        <f>IF(1&lt;2, "Lecture : "&amp;ROUND(E5,0)&amp;" hommes âgés de 15 à 19 ans vivent dans un ménage immigré composé d'adultes d'un couple avec enfant(s). ","")</f>
        <v xml:space="preserve">Lecture : 468 hommes âgés de 15 à 19 ans vivent dans un ménage immigré composé d'adultes d'un couple avec enfant(s). </v>
      </c>
      <c r="B15" s="35"/>
      <c r="C15" s="35"/>
      <c r="D15" s="35"/>
      <c r="E15" s="35"/>
      <c r="F15" s="35"/>
      <c r="G15" s="35"/>
      <c r="H15" s="35"/>
      <c r="I15" s="35"/>
    </row>
    <row r="16" spans="1:16" x14ac:dyDescent="0.25">
      <c r="A16" s="33" t="s">
        <v>87</v>
      </c>
      <c r="B16" s="35"/>
      <c r="C16" s="35"/>
      <c r="D16" s="35"/>
      <c r="E16" s="35"/>
      <c r="F16" s="35"/>
      <c r="G16" s="35"/>
      <c r="H16" s="35"/>
      <c r="I16" s="35"/>
    </row>
    <row r="18" spans="1:16" x14ac:dyDescent="0.25">
      <c r="A18" s="3" t="s">
        <v>11</v>
      </c>
    </row>
    <row r="19" spans="1:16" ht="36" x14ac:dyDescent="0.25">
      <c r="B19" s="21" t="s">
        <v>39</v>
      </c>
      <c r="C19" s="22" t="s">
        <v>40</v>
      </c>
      <c r="D19" s="22" t="s">
        <v>41</v>
      </c>
      <c r="E19" s="22" t="s">
        <v>42</v>
      </c>
      <c r="F19" s="22" t="s">
        <v>43</v>
      </c>
      <c r="G19" s="22" t="s">
        <v>44</v>
      </c>
      <c r="H19" s="23" t="s">
        <v>45</v>
      </c>
      <c r="I19" s="24" t="s">
        <v>10</v>
      </c>
    </row>
    <row r="20" spans="1:16" x14ac:dyDescent="0.25">
      <c r="A20" s="25" t="s">
        <v>38</v>
      </c>
      <c r="B20" s="31">
        <v>3953092</v>
      </c>
      <c r="C20" s="26">
        <v>896473</v>
      </c>
      <c r="D20" s="26">
        <v>6</v>
      </c>
      <c r="E20" s="26">
        <v>0</v>
      </c>
      <c r="F20" s="26">
        <v>11</v>
      </c>
      <c r="G20" s="26">
        <v>73991</v>
      </c>
      <c r="H20" s="32">
        <v>303</v>
      </c>
      <c r="I20" s="12">
        <f>SUM(B20:H20)</f>
        <v>4923876</v>
      </c>
      <c r="J20" s="49"/>
      <c r="K20" s="49"/>
      <c r="L20" s="49"/>
      <c r="M20" s="49"/>
      <c r="N20" s="49"/>
      <c r="O20" s="49"/>
      <c r="P20" s="49"/>
    </row>
    <row r="21" spans="1:16" x14ac:dyDescent="0.25">
      <c r="A21" s="27" t="s">
        <v>25</v>
      </c>
      <c r="B21" s="26">
        <v>1049256</v>
      </c>
      <c r="C21" s="26">
        <v>392565</v>
      </c>
      <c r="D21" s="26">
        <v>10734</v>
      </c>
      <c r="E21" s="26">
        <v>2316</v>
      </c>
      <c r="F21" s="26">
        <v>563</v>
      </c>
      <c r="G21" s="26">
        <v>69943</v>
      </c>
      <c r="H21" s="26">
        <v>89779</v>
      </c>
      <c r="I21" s="12">
        <f t="shared" ref="I21:I27" si="2">SUM(B21:H21)</f>
        <v>1615156</v>
      </c>
      <c r="J21" s="49"/>
      <c r="K21" s="49"/>
      <c r="L21" s="49"/>
      <c r="M21" s="49"/>
      <c r="N21" s="49"/>
      <c r="O21" s="49"/>
      <c r="P21" s="49"/>
    </row>
    <row r="22" spans="1:16" x14ac:dyDescent="0.25">
      <c r="A22" s="27" t="s">
        <v>26</v>
      </c>
      <c r="B22" s="26">
        <v>545584</v>
      </c>
      <c r="C22" s="26">
        <v>225886</v>
      </c>
      <c r="D22" s="26">
        <v>207070</v>
      </c>
      <c r="E22" s="26">
        <v>55028</v>
      </c>
      <c r="F22" s="26">
        <v>2988</v>
      </c>
      <c r="G22" s="26">
        <v>154024</v>
      </c>
      <c r="H22" s="26">
        <v>314631</v>
      </c>
      <c r="I22" s="12">
        <f t="shared" si="2"/>
        <v>1505211</v>
      </c>
      <c r="J22" s="49"/>
      <c r="K22" s="49"/>
      <c r="L22" s="49"/>
      <c r="M22" s="49"/>
      <c r="N22" s="49"/>
      <c r="O22" s="49"/>
      <c r="P22" s="49"/>
    </row>
    <row r="23" spans="1:16" x14ac:dyDescent="0.25">
      <c r="A23" s="27" t="s">
        <v>27</v>
      </c>
      <c r="B23" s="26">
        <v>340624</v>
      </c>
      <c r="C23" s="26">
        <v>183845</v>
      </c>
      <c r="D23" s="26">
        <v>930810</v>
      </c>
      <c r="E23" s="26">
        <v>2176442</v>
      </c>
      <c r="F23" s="26">
        <v>70463</v>
      </c>
      <c r="G23" s="26">
        <v>220415</v>
      </c>
      <c r="H23" s="26">
        <v>938442</v>
      </c>
      <c r="I23" s="12">
        <f t="shared" si="2"/>
        <v>4861041</v>
      </c>
      <c r="J23" s="49"/>
      <c r="K23" s="49"/>
      <c r="L23" s="49"/>
      <c r="M23" s="49"/>
      <c r="N23" s="49"/>
      <c r="O23" s="49"/>
      <c r="P23" s="49"/>
    </row>
    <row r="24" spans="1:16" x14ac:dyDescent="0.25">
      <c r="A24" s="27" t="s">
        <v>28</v>
      </c>
      <c r="B24" s="26">
        <v>77582</v>
      </c>
      <c r="C24" s="26">
        <v>116919</v>
      </c>
      <c r="D24" s="26">
        <v>840614</v>
      </c>
      <c r="E24" s="26">
        <v>3112044</v>
      </c>
      <c r="F24" s="26">
        <v>222393</v>
      </c>
      <c r="G24" s="26">
        <v>157491</v>
      </c>
      <c r="H24" s="26">
        <v>983303</v>
      </c>
      <c r="I24" s="12">
        <f t="shared" si="2"/>
        <v>5510346</v>
      </c>
      <c r="J24" s="49"/>
      <c r="K24" s="49"/>
      <c r="L24" s="49"/>
      <c r="M24" s="49"/>
      <c r="N24" s="49"/>
      <c r="O24" s="49"/>
      <c r="P24" s="49"/>
    </row>
    <row r="25" spans="1:16" x14ac:dyDescent="0.25">
      <c r="A25" s="27" t="s">
        <v>29</v>
      </c>
      <c r="B25" s="26">
        <v>8929</v>
      </c>
      <c r="C25" s="26">
        <v>48134</v>
      </c>
      <c r="D25" s="26">
        <v>1834562</v>
      </c>
      <c r="E25" s="26">
        <v>713088</v>
      </c>
      <c r="F25" s="26">
        <v>71280</v>
      </c>
      <c r="G25" s="26">
        <v>103890</v>
      </c>
      <c r="H25" s="26">
        <v>645904</v>
      </c>
      <c r="I25" s="12">
        <f t="shared" si="2"/>
        <v>3425787</v>
      </c>
      <c r="J25" s="49"/>
      <c r="K25" s="49"/>
      <c r="L25" s="49"/>
      <c r="M25" s="49"/>
      <c r="N25" s="49"/>
      <c r="O25" s="49"/>
      <c r="P25" s="49"/>
    </row>
    <row r="26" spans="1:16" x14ac:dyDescent="0.25">
      <c r="A26" s="27" t="s">
        <v>30</v>
      </c>
      <c r="B26" s="26">
        <v>410</v>
      </c>
      <c r="C26" s="26">
        <v>9037</v>
      </c>
      <c r="D26" s="26">
        <v>2362116</v>
      </c>
      <c r="E26" s="26">
        <v>212084</v>
      </c>
      <c r="F26" s="26">
        <v>30447</v>
      </c>
      <c r="G26" s="26">
        <v>87895</v>
      </c>
      <c r="H26" s="26">
        <v>596132</v>
      </c>
      <c r="I26" s="12">
        <f t="shared" si="2"/>
        <v>3298121</v>
      </c>
      <c r="J26" s="49"/>
      <c r="K26" s="49"/>
      <c r="L26" s="49"/>
      <c r="M26" s="49"/>
      <c r="N26" s="49"/>
      <c r="O26" s="49"/>
      <c r="P26" s="49"/>
    </row>
    <row r="27" spans="1:16" x14ac:dyDescent="0.25">
      <c r="A27" s="30" t="s">
        <v>31</v>
      </c>
      <c r="B27" s="26">
        <v>0</v>
      </c>
      <c r="C27" s="26">
        <v>31</v>
      </c>
      <c r="D27" s="26">
        <v>725209</v>
      </c>
      <c r="E27" s="26">
        <v>39644</v>
      </c>
      <c r="F27" s="26">
        <v>18488</v>
      </c>
      <c r="G27" s="26">
        <v>37263</v>
      </c>
      <c r="H27" s="26">
        <v>301182</v>
      </c>
      <c r="I27" s="12">
        <f t="shared" si="2"/>
        <v>1121817</v>
      </c>
      <c r="J27" s="49"/>
      <c r="K27" s="49"/>
      <c r="L27" s="49"/>
      <c r="M27" s="49"/>
      <c r="N27" s="49"/>
      <c r="O27" s="49"/>
      <c r="P27" s="49"/>
    </row>
    <row r="28" spans="1:16" x14ac:dyDescent="0.25">
      <c r="A28" s="29" t="s">
        <v>10</v>
      </c>
      <c r="B28" s="15">
        <f>SUM(B20:B27)</f>
        <v>5975477</v>
      </c>
      <c r="C28" s="15">
        <f t="shared" ref="C28" si="3">SUM(C20:C27)</f>
        <v>1872890</v>
      </c>
      <c r="D28" s="15">
        <f t="shared" ref="D28" si="4">SUM(D20:D27)</f>
        <v>6911121</v>
      </c>
      <c r="E28" s="15">
        <f t="shared" ref="E28" si="5">SUM(E20:E27)</f>
        <v>6310646</v>
      </c>
      <c r="F28" s="15">
        <f t="shared" ref="F28" si="6">SUM(F20:F27)</f>
        <v>416633</v>
      </c>
      <c r="G28" s="15">
        <f t="shared" ref="G28" si="7">SUM(G20:G27)</f>
        <v>904912</v>
      </c>
      <c r="H28" s="15">
        <f t="shared" ref="H28" si="8">SUM(H20:H27)</f>
        <v>3869676</v>
      </c>
      <c r="I28" s="17">
        <f t="shared" ref="I28" si="9">SUM(I20:I27)</f>
        <v>26261355</v>
      </c>
    </row>
    <row r="29" spans="1:16" x14ac:dyDescent="0.25">
      <c r="A29" s="34" t="s">
        <v>66</v>
      </c>
      <c r="B29" s="35"/>
      <c r="C29" s="35"/>
      <c r="D29" s="35"/>
      <c r="E29" s="35"/>
      <c r="F29" s="35"/>
      <c r="G29" s="35"/>
      <c r="H29" s="35"/>
      <c r="I29" s="35"/>
    </row>
    <row r="30" spans="1:16" x14ac:dyDescent="0.25">
      <c r="A30" s="34" t="s">
        <v>49</v>
      </c>
      <c r="B30" s="35"/>
      <c r="C30" s="35"/>
      <c r="D30" s="35"/>
      <c r="E30" s="35"/>
      <c r="F30" s="35"/>
      <c r="G30" s="35"/>
      <c r="H30" s="35"/>
      <c r="I30" s="35"/>
    </row>
    <row r="31" spans="1:16" x14ac:dyDescent="0.25">
      <c r="A31" s="34" t="str">
        <f>IF(1&lt;2,"Lecture : "&amp;ROUND(E21,0)&amp;" hommes âgés de 15 à 19 ans vivent dans un ménage non immigré composé d'adultes d'un couple avec enfant(s). ","")</f>
        <v xml:space="preserve">Lecture : 2316 hommes âgés de 15 à 19 ans vivent dans un ménage non immigré composé d'adultes d'un couple avec enfant(s). </v>
      </c>
      <c r="B31" s="35"/>
      <c r="C31" s="35"/>
      <c r="D31" s="35"/>
      <c r="E31" s="35"/>
      <c r="F31" s="35"/>
      <c r="G31" s="35"/>
      <c r="H31" s="35"/>
      <c r="I31" s="35"/>
    </row>
    <row r="32" spans="1:16" x14ac:dyDescent="0.25">
      <c r="A32" s="33" t="s">
        <v>87</v>
      </c>
      <c r="B32" s="35"/>
      <c r="C32" s="35"/>
      <c r="D32" s="35"/>
      <c r="E32" s="35"/>
      <c r="F32" s="35"/>
      <c r="G32" s="35"/>
      <c r="H32" s="35"/>
      <c r="I32" s="35"/>
    </row>
    <row r="34" spans="1:9" x14ac:dyDescent="0.25">
      <c r="A34" s="3" t="s">
        <v>12</v>
      </c>
    </row>
    <row r="35" spans="1:9" ht="36" x14ac:dyDescent="0.25">
      <c r="B35" s="21" t="s">
        <v>39</v>
      </c>
      <c r="C35" s="22" t="s">
        <v>40</v>
      </c>
      <c r="D35" s="22" t="s">
        <v>41</v>
      </c>
      <c r="E35" s="22" t="s">
        <v>42</v>
      </c>
      <c r="F35" s="22" t="s">
        <v>43</v>
      </c>
      <c r="G35" s="22" t="s">
        <v>44</v>
      </c>
      <c r="H35" s="23" t="s">
        <v>45</v>
      </c>
      <c r="I35" s="24" t="s">
        <v>10</v>
      </c>
    </row>
    <row r="36" spans="1:9" x14ac:dyDescent="0.25">
      <c r="A36" s="25" t="s">
        <v>38</v>
      </c>
      <c r="B36" s="31">
        <f t="shared" ref="B36:I44" si="10">B4+B20</f>
        <v>4781744</v>
      </c>
      <c r="C36" s="26">
        <f t="shared" si="10"/>
        <v>1071728</v>
      </c>
      <c r="D36" s="26">
        <f t="shared" si="10"/>
        <v>6</v>
      </c>
      <c r="E36" s="26">
        <f t="shared" si="10"/>
        <v>0</v>
      </c>
      <c r="F36" s="26">
        <f t="shared" si="10"/>
        <v>11</v>
      </c>
      <c r="G36" s="26">
        <f t="shared" si="10"/>
        <v>96535</v>
      </c>
      <c r="H36" s="32">
        <f t="shared" si="10"/>
        <v>320</v>
      </c>
      <c r="I36" s="12">
        <f t="shared" si="10"/>
        <v>5950344</v>
      </c>
    </row>
    <row r="37" spans="1:9" x14ac:dyDescent="0.25">
      <c r="A37" s="27" t="s">
        <v>25</v>
      </c>
      <c r="B37" s="31">
        <f t="shared" si="10"/>
        <v>1254253</v>
      </c>
      <c r="C37" s="26">
        <f t="shared" si="10"/>
        <v>458561</v>
      </c>
      <c r="D37" s="26">
        <f t="shared" si="10"/>
        <v>11484</v>
      </c>
      <c r="E37" s="26">
        <f t="shared" si="10"/>
        <v>2784</v>
      </c>
      <c r="F37" s="26">
        <f t="shared" si="10"/>
        <v>734</v>
      </c>
      <c r="G37" s="26">
        <f t="shared" si="10"/>
        <v>86697</v>
      </c>
      <c r="H37" s="32">
        <f t="shared" si="10"/>
        <v>96947</v>
      </c>
      <c r="I37" s="12">
        <f t="shared" si="10"/>
        <v>1911460</v>
      </c>
    </row>
    <row r="38" spans="1:9" x14ac:dyDescent="0.25">
      <c r="A38" s="27" t="s">
        <v>26</v>
      </c>
      <c r="B38" s="31">
        <f t="shared" si="10"/>
        <v>682364</v>
      </c>
      <c r="C38" s="26">
        <f t="shared" si="10"/>
        <v>274272</v>
      </c>
      <c r="D38" s="26">
        <f t="shared" si="10"/>
        <v>220215</v>
      </c>
      <c r="E38" s="26">
        <f t="shared" si="10"/>
        <v>62274</v>
      </c>
      <c r="F38" s="26">
        <f t="shared" si="10"/>
        <v>3622</v>
      </c>
      <c r="G38" s="26">
        <f t="shared" si="10"/>
        <v>188208</v>
      </c>
      <c r="H38" s="32">
        <f t="shared" si="10"/>
        <v>345392</v>
      </c>
      <c r="I38" s="12">
        <f t="shared" si="10"/>
        <v>1776347</v>
      </c>
    </row>
    <row r="39" spans="1:9" x14ac:dyDescent="0.25">
      <c r="A39" s="27" t="s">
        <v>27</v>
      </c>
      <c r="B39" s="31">
        <f t="shared" si="10"/>
        <v>446543</v>
      </c>
      <c r="C39" s="26">
        <f t="shared" si="10"/>
        <v>231572</v>
      </c>
      <c r="D39" s="26">
        <f t="shared" si="10"/>
        <v>1046751</v>
      </c>
      <c r="E39" s="26">
        <f t="shared" si="10"/>
        <v>2512406</v>
      </c>
      <c r="F39" s="26">
        <f t="shared" si="10"/>
        <v>79663</v>
      </c>
      <c r="G39" s="26">
        <f t="shared" si="10"/>
        <v>297745</v>
      </c>
      <c r="H39" s="32">
        <f t="shared" si="10"/>
        <v>1058402</v>
      </c>
      <c r="I39" s="12">
        <f t="shared" si="10"/>
        <v>5673082</v>
      </c>
    </row>
    <row r="40" spans="1:9" x14ac:dyDescent="0.25">
      <c r="A40" s="27" t="s">
        <v>28</v>
      </c>
      <c r="B40" s="31">
        <f t="shared" si="10"/>
        <v>90534</v>
      </c>
      <c r="C40" s="26">
        <f t="shared" si="10"/>
        <v>134331</v>
      </c>
      <c r="D40" s="26">
        <f t="shared" si="10"/>
        <v>932535</v>
      </c>
      <c r="E40" s="26">
        <f t="shared" si="10"/>
        <v>3631391</v>
      </c>
      <c r="F40" s="26">
        <f t="shared" si="10"/>
        <v>245534</v>
      </c>
      <c r="G40" s="26">
        <f t="shared" si="10"/>
        <v>199867</v>
      </c>
      <c r="H40" s="32">
        <f t="shared" si="10"/>
        <v>1094423</v>
      </c>
      <c r="I40" s="12">
        <f t="shared" si="10"/>
        <v>6328615</v>
      </c>
    </row>
    <row r="41" spans="1:9" x14ac:dyDescent="0.25">
      <c r="A41" s="27" t="s">
        <v>29</v>
      </c>
      <c r="B41" s="31">
        <f t="shared" si="10"/>
        <v>9769</v>
      </c>
      <c r="C41" s="26">
        <f t="shared" si="10"/>
        <v>52410</v>
      </c>
      <c r="D41" s="26">
        <f t="shared" si="10"/>
        <v>1988090</v>
      </c>
      <c r="E41" s="26">
        <f t="shared" si="10"/>
        <v>885810</v>
      </c>
      <c r="F41" s="26">
        <f t="shared" si="10"/>
        <v>82331</v>
      </c>
      <c r="G41" s="26">
        <f t="shared" si="10"/>
        <v>121469</v>
      </c>
      <c r="H41" s="32">
        <f t="shared" si="10"/>
        <v>706699</v>
      </c>
      <c r="I41" s="12">
        <f t="shared" si="10"/>
        <v>3846578</v>
      </c>
    </row>
    <row r="42" spans="1:9" x14ac:dyDescent="0.25">
      <c r="A42" s="27" t="s">
        <v>30</v>
      </c>
      <c r="B42" s="31">
        <f t="shared" si="10"/>
        <v>442</v>
      </c>
      <c r="C42" s="26">
        <f t="shared" si="10"/>
        <v>9729</v>
      </c>
      <c r="D42" s="26">
        <f t="shared" si="10"/>
        <v>2597903</v>
      </c>
      <c r="E42" s="26">
        <f t="shared" si="10"/>
        <v>303002</v>
      </c>
      <c r="F42" s="26">
        <f t="shared" si="10"/>
        <v>37740</v>
      </c>
      <c r="G42" s="26">
        <f t="shared" si="10"/>
        <v>102684</v>
      </c>
      <c r="H42" s="32">
        <f t="shared" si="10"/>
        <v>657846</v>
      </c>
      <c r="I42" s="12">
        <f t="shared" si="10"/>
        <v>3709346</v>
      </c>
    </row>
    <row r="43" spans="1:9" x14ac:dyDescent="0.25">
      <c r="A43" s="30" t="s">
        <v>31</v>
      </c>
      <c r="B43" s="31">
        <f t="shared" si="10"/>
        <v>0</v>
      </c>
      <c r="C43" s="26">
        <f t="shared" si="10"/>
        <v>31</v>
      </c>
      <c r="D43" s="26">
        <f t="shared" si="10"/>
        <v>786091</v>
      </c>
      <c r="E43" s="26">
        <f t="shared" si="10"/>
        <v>50115</v>
      </c>
      <c r="F43" s="26">
        <f t="shared" si="10"/>
        <v>21258</v>
      </c>
      <c r="G43" s="26">
        <f t="shared" si="10"/>
        <v>42049</v>
      </c>
      <c r="H43" s="32">
        <f t="shared" si="10"/>
        <v>323799</v>
      </c>
      <c r="I43" s="12">
        <f t="shared" si="10"/>
        <v>1223343</v>
      </c>
    </row>
    <row r="44" spans="1:9" x14ac:dyDescent="0.25">
      <c r="A44" s="29" t="s">
        <v>10</v>
      </c>
      <c r="B44" s="14">
        <f t="shared" si="10"/>
        <v>7265649</v>
      </c>
      <c r="C44" s="15">
        <f t="shared" si="10"/>
        <v>2232634</v>
      </c>
      <c r="D44" s="15">
        <f t="shared" si="10"/>
        <v>7583075</v>
      </c>
      <c r="E44" s="15">
        <f t="shared" si="10"/>
        <v>7447782</v>
      </c>
      <c r="F44" s="15">
        <f t="shared" si="10"/>
        <v>470893</v>
      </c>
      <c r="G44" s="15">
        <f t="shared" si="10"/>
        <v>1135254</v>
      </c>
      <c r="H44" s="16">
        <f t="shared" si="10"/>
        <v>4283828</v>
      </c>
      <c r="I44" s="17">
        <f t="shared" si="10"/>
        <v>30419115</v>
      </c>
    </row>
    <row r="45" spans="1:9" x14ac:dyDescent="0.25">
      <c r="A45" s="34" t="s">
        <v>49</v>
      </c>
    </row>
    <row r="46" spans="1:9" x14ac:dyDescent="0.25">
      <c r="A46" s="33" t="s">
        <v>87</v>
      </c>
    </row>
  </sheetData>
  <pageMargins left="0.7" right="0.7" top="0.75" bottom="0.75" header="0.3" footer="0.3"/>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workbookViewId="0"/>
  </sheetViews>
  <sheetFormatPr baseColWidth="10" defaultRowHeight="15" x14ac:dyDescent="0.25"/>
  <cols>
    <col min="1" max="1" width="26.42578125" style="2" customWidth="1"/>
    <col min="2" max="9" width="16.42578125" style="2" customWidth="1"/>
    <col min="10" max="16384" width="11.42578125" style="2"/>
  </cols>
  <sheetData>
    <row r="1" spans="1:16" x14ac:dyDescent="0.25">
      <c r="A1" s="1" t="s">
        <v>47</v>
      </c>
    </row>
    <row r="2" spans="1:16" x14ac:dyDescent="0.25">
      <c r="A2" s="3" t="s">
        <v>0</v>
      </c>
    </row>
    <row r="3" spans="1:16" ht="36" x14ac:dyDescent="0.25">
      <c r="B3" s="21" t="s">
        <v>39</v>
      </c>
      <c r="C3" s="22" t="s">
        <v>40</v>
      </c>
      <c r="D3" s="22" t="s">
        <v>41</v>
      </c>
      <c r="E3" s="22" t="s">
        <v>42</v>
      </c>
      <c r="F3" s="22" t="s">
        <v>43</v>
      </c>
      <c r="G3" s="22" t="s">
        <v>44</v>
      </c>
      <c r="H3" s="23" t="s">
        <v>45</v>
      </c>
      <c r="I3" s="24" t="s">
        <v>10</v>
      </c>
    </row>
    <row r="4" spans="1:16" x14ac:dyDescent="0.25">
      <c r="A4" s="25" t="s">
        <v>38</v>
      </c>
      <c r="B4" s="31">
        <v>790966</v>
      </c>
      <c r="C4" s="26">
        <v>169820</v>
      </c>
      <c r="D4" s="26">
        <v>0</v>
      </c>
      <c r="E4" s="26">
        <v>0</v>
      </c>
      <c r="F4" s="26">
        <v>0</v>
      </c>
      <c r="G4" s="26">
        <v>21960</v>
      </c>
      <c r="H4" s="32">
        <v>18</v>
      </c>
      <c r="I4" s="12">
        <f>SUM(B4:H4)</f>
        <v>982764</v>
      </c>
      <c r="J4" s="49"/>
      <c r="K4" s="49"/>
      <c r="L4" s="49"/>
      <c r="M4" s="49"/>
      <c r="N4" s="49"/>
      <c r="O4" s="49"/>
      <c r="P4" s="49"/>
    </row>
    <row r="5" spans="1:16" x14ac:dyDescent="0.25">
      <c r="A5" s="27" t="s">
        <v>25</v>
      </c>
      <c r="B5" s="26">
        <v>191692</v>
      </c>
      <c r="C5" s="26">
        <v>63171</v>
      </c>
      <c r="D5" s="26">
        <v>3057</v>
      </c>
      <c r="E5" s="26">
        <v>1649</v>
      </c>
      <c r="F5" s="26">
        <v>743</v>
      </c>
      <c r="G5" s="26">
        <v>15531</v>
      </c>
      <c r="H5" s="26">
        <v>6249</v>
      </c>
      <c r="I5" s="12">
        <f t="shared" ref="I5:I11" si="0">SUM(B5:H5)</f>
        <v>282092</v>
      </c>
      <c r="J5" s="49"/>
      <c r="K5" s="49"/>
      <c r="L5" s="49"/>
      <c r="M5" s="49"/>
      <c r="N5" s="49"/>
      <c r="O5" s="49"/>
      <c r="P5" s="49"/>
    </row>
    <row r="6" spans="1:16" x14ac:dyDescent="0.25">
      <c r="A6" s="27" t="s">
        <v>26</v>
      </c>
      <c r="B6" s="26">
        <v>109205</v>
      </c>
      <c r="C6" s="26">
        <v>40630</v>
      </c>
      <c r="D6" s="26">
        <v>30742</v>
      </c>
      <c r="E6" s="26">
        <v>28564</v>
      </c>
      <c r="F6" s="26">
        <v>6618</v>
      </c>
      <c r="G6" s="26">
        <v>32942</v>
      </c>
      <c r="H6" s="26">
        <v>30770</v>
      </c>
      <c r="I6" s="12">
        <f t="shared" si="0"/>
        <v>279471</v>
      </c>
      <c r="J6" s="49"/>
      <c r="K6" s="49"/>
      <c r="L6" s="49"/>
      <c r="M6" s="49"/>
      <c r="N6" s="49"/>
      <c r="O6" s="49"/>
      <c r="P6" s="49"/>
    </row>
    <row r="7" spans="1:16" x14ac:dyDescent="0.25">
      <c r="A7" s="27" t="s">
        <v>27</v>
      </c>
      <c r="B7" s="26">
        <v>62359</v>
      </c>
      <c r="C7" s="26">
        <v>26768</v>
      </c>
      <c r="D7" s="26">
        <v>106482</v>
      </c>
      <c r="E7" s="26">
        <v>481655</v>
      </c>
      <c r="F7" s="26">
        <v>92644</v>
      </c>
      <c r="G7" s="26">
        <v>47569</v>
      </c>
      <c r="H7" s="26">
        <v>68371</v>
      </c>
      <c r="I7" s="12">
        <f t="shared" si="0"/>
        <v>885848</v>
      </c>
      <c r="J7" s="49"/>
      <c r="K7" s="49"/>
      <c r="L7" s="49"/>
      <c r="M7" s="49"/>
      <c r="N7" s="49"/>
      <c r="O7" s="49"/>
      <c r="P7" s="49"/>
    </row>
    <row r="8" spans="1:16" x14ac:dyDescent="0.25">
      <c r="A8" s="27" t="s">
        <v>28</v>
      </c>
      <c r="B8" s="26">
        <v>7091</v>
      </c>
      <c r="C8" s="26">
        <v>9548</v>
      </c>
      <c r="D8" s="26">
        <v>111182</v>
      </c>
      <c r="E8" s="26">
        <v>469123</v>
      </c>
      <c r="F8" s="26">
        <v>141288</v>
      </c>
      <c r="G8" s="26">
        <v>29223</v>
      </c>
      <c r="H8" s="26">
        <v>60950</v>
      </c>
      <c r="I8" s="12">
        <f t="shared" si="0"/>
        <v>828405</v>
      </c>
      <c r="J8" s="49"/>
      <c r="K8" s="49"/>
      <c r="L8" s="49"/>
      <c r="M8" s="49"/>
      <c r="N8" s="49"/>
      <c r="O8" s="49"/>
      <c r="P8" s="49"/>
    </row>
    <row r="9" spans="1:16" x14ac:dyDescent="0.25">
      <c r="A9" s="27" t="s">
        <v>29</v>
      </c>
      <c r="B9" s="26">
        <v>624</v>
      </c>
      <c r="C9" s="26">
        <v>3776</v>
      </c>
      <c r="D9" s="26">
        <v>192144</v>
      </c>
      <c r="E9" s="26">
        <v>119476</v>
      </c>
      <c r="F9" s="26">
        <v>47984</v>
      </c>
      <c r="G9" s="26">
        <v>21553</v>
      </c>
      <c r="H9" s="26">
        <v>71829</v>
      </c>
      <c r="I9" s="12">
        <f t="shared" si="0"/>
        <v>457386</v>
      </c>
      <c r="J9" s="49"/>
      <c r="K9" s="49"/>
      <c r="L9" s="49"/>
      <c r="M9" s="49"/>
      <c r="N9" s="49"/>
      <c r="O9" s="49"/>
      <c r="P9" s="49"/>
    </row>
    <row r="10" spans="1:16" x14ac:dyDescent="0.25">
      <c r="A10" s="27" t="s">
        <v>30</v>
      </c>
      <c r="B10" s="26">
        <v>45</v>
      </c>
      <c r="C10" s="26">
        <v>1037</v>
      </c>
      <c r="D10" s="26">
        <v>190687</v>
      </c>
      <c r="E10" s="26">
        <v>32351</v>
      </c>
      <c r="F10" s="26">
        <v>24882</v>
      </c>
      <c r="G10" s="26">
        <v>24707</v>
      </c>
      <c r="H10" s="26">
        <v>107140</v>
      </c>
      <c r="I10" s="12">
        <f t="shared" si="0"/>
        <v>380849</v>
      </c>
      <c r="J10" s="49"/>
      <c r="K10" s="49"/>
      <c r="L10" s="49"/>
      <c r="M10" s="49"/>
      <c r="N10" s="49"/>
      <c r="O10" s="49"/>
      <c r="P10" s="49"/>
    </row>
    <row r="11" spans="1:16" x14ac:dyDescent="0.25">
      <c r="A11" s="30" t="s">
        <v>31</v>
      </c>
      <c r="B11" s="26">
        <v>0</v>
      </c>
      <c r="C11" s="26">
        <v>0</v>
      </c>
      <c r="D11" s="26">
        <v>30906</v>
      </c>
      <c r="E11" s="26">
        <v>3280</v>
      </c>
      <c r="F11" s="26">
        <v>12466</v>
      </c>
      <c r="G11" s="26">
        <v>13604</v>
      </c>
      <c r="H11" s="26">
        <v>70018</v>
      </c>
      <c r="I11" s="12">
        <f t="shared" si="0"/>
        <v>130274</v>
      </c>
      <c r="J11" s="49"/>
      <c r="K11" s="49"/>
      <c r="L11" s="49"/>
      <c r="M11" s="49"/>
      <c r="N11" s="49"/>
      <c r="O11" s="49"/>
      <c r="P11" s="49"/>
    </row>
    <row r="12" spans="1:16" x14ac:dyDescent="0.25">
      <c r="A12" s="29" t="s">
        <v>10</v>
      </c>
      <c r="B12" s="15">
        <f>SUM(B4:B11)</f>
        <v>1161982</v>
      </c>
      <c r="C12" s="15">
        <f t="shared" ref="C12:I12" si="1">SUM(C4:C11)</f>
        <v>314750</v>
      </c>
      <c r="D12" s="15">
        <f t="shared" si="1"/>
        <v>665200</v>
      </c>
      <c r="E12" s="15">
        <f t="shared" si="1"/>
        <v>1136098</v>
      </c>
      <c r="F12" s="15">
        <f t="shared" si="1"/>
        <v>326625</v>
      </c>
      <c r="G12" s="15">
        <f t="shared" si="1"/>
        <v>207089</v>
      </c>
      <c r="H12" s="15">
        <f t="shared" si="1"/>
        <v>415345</v>
      </c>
      <c r="I12" s="17">
        <f t="shared" si="1"/>
        <v>4227089</v>
      </c>
    </row>
    <row r="13" spans="1:16" x14ac:dyDescent="0.25">
      <c r="A13" s="34" t="s">
        <v>48</v>
      </c>
      <c r="B13" s="35"/>
      <c r="C13" s="35"/>
      <c r="D13" s="35"/>
      <c r="E13" s="35"/>
      <c r="F13" s="35"/>
      <c r="G13" s="35"/>
      <c r="H13" s="35"/>
      <c r="I13" s="35"/>
    </row>
    <row r="14" spans="1:16" x14ac:dyDescent="0.25">
      <c r="A14" s="34" t="s">
        <v>49</v>
      </c>
      <c r="B14" s="35"/>
      <c r="C14" s="35"/>
      <c r="D14" s="35"/>
      <c r="E14" s="35"/>
      <c r="F14" s="35"/>
      <c r="G14" s="35"/>
      <c r="H14" s="35"/>
      <c r="I14" s="35"/>
    </row>
    <row r="15" spans="1:16" x14ac:dyDescent="0.25">
      <c r="A15" s="34" t="str">
        <f>IF(1&lt;2,"Lecture : "&amp;ROUND(E5,0)&amp;" femmes âgées de 15 à 19 ans vivent dans un ménage immigré composé d'adultes d'un couple avec enfant(s). ","")</f>
        <v xml:space="preserve">Lecture : 1649 femmes âgées de 15 à 19 ans vivent dans un ménage immigré composé d'adultes d'un couple avec enfant(s). </v>
      </c>
      <c r="B15" s="35"/>
      <c r="C15" s="35"/>
      <c r="D15" s="35"/>
      <c r="E15" s="35"/>
      <c r="F15" s="35"/>
      <c r="G15" s="35"/>
      <c r="H15" s="35"/>
      <c r="I15" s="35"/>
    </row>
    <row r="16" spans="1:16" x14ac:dyDescent="0.25">
      <c r="A16" s="33" t="s">
        <v>87</v>
      </c>
      <c r="B16" s="35"/>
      <c r="C16" s="35"/>
      <c r="D16" s="35"/>
      <c r="E16" s="35"/>
      <c r="F16" s="35"/>
      <c r="G16" s="35"/>
      <c r="H16" s="35"/>
      <c r="I16" s="35"/>
    </row>
    <row r="18" spans="1:16" x14ac:dyDescent="0.25">
      <c r="A18" s="3" t="s">
        <v>11</v>
      </c>
    </row>
    <row r="19" spans="1:16" ht="36" x14ac:dyDescent="0.25">
      <c r="B19" s="21" t="s">
        <v>39</v>
      </c>
      <c r="C19" s="22" t="s">
        <v>40</v>
      </c>
      <c r="D19" s="22" t="s">
        <v>41</v>
      </c>
      <c r="E19" s="22" t="s">
        <v>42</v>
      </c>
      <c r="F19" s="22" t="s">
        <v>43</v>
      </c>
      <c r="G19" s="22" t="s">
        <v>44</v>
      </c>
      <c r="H19" s="23" t="s">
        <v>45</v>
      </c>
      <c r="I19" s="24" t="s">
        <v>10</v>
      </c>
    </row>
    <row r="20" spans="1:16" x14ac:dyDescent="0.25">
      <c r="A20" s="25" t="s">
        <v>38</v>
      </c>
      <c r="B20" s="31">
        <v>3785353</v>
      </c>
      <c r="C20" s="26">
        <v>853120</v>
      </c>
      <c r="D20" s="26">
        <v>13</v>
      </c>
      <c r="E20" s="26">
        <v>0</v>
      </c>
      <c r="F20" s="26">
        <v>7</v>
      </c>
      <c r="G20" s="26">
        <v>69556</v>
      </c>
      <c r="H20" s="32">
        <v>220</v>
      </c>
      <c r="I20" s="12">
        <f>SUM(B20:H20)</f>
        <v>4708269</v>
      </c>
      <c r="J20" s="49"/>
      <c r="K20" s="49"/>
      <c r="L20" s="49"/>
      <c r="M20" s="49"/>
      <c r="N20" s="49"/>
      <c r="O20" s="49"/>
      <c r="P20" s="49"/>
    </row>
    <row r="21" spans="1:16" x14ac:dyDescent="0.25">
      <c r="A21" s="27" t="s">
        <v>25</v>
      </c>
      <c r="B21" s="26">
        <v>965872</v>
      </c>
      <c r="C21" s="26">
        <v>363035</v>
      </c>
      <c r="D21" s="26">
        <v>28931</v>
      </c>
      <c r="E21" s="26">
        <v>6070</v>
      </c>
      <c r="F21" s="26">
        <v>4775</v>
      </c>
      <c r="G21" s="26">
        <v>74585</v>
      </c>
      <c r="H21" s="26">
        <v>109005</v>
      </c>
      <c r="I21" s="12">
        <f t="shared" ref="I21:I27" si="2">SUM(B21:H21)</f>
        <v>1552273</v>
      </c>
      <c r="J21" s="49"/>
      <c r="K21" s="49"/>
      <c r="L21" s="49"/>
      <c r="M21" s="49"/>
      <c r="N21" s="49"/>
      <c r="O21" s="49"/>
      <c r="P21" s="49"/>
    </row>
    <row r="22" spans="1:16" x14ac:dyDescent="0.25">
      <c r="A22" s="27" t="s">
        <v>26</v>
      </c>
      <c r="B22" s="26">
        <v>391911</v>
      </c>
      <c r="C22" s="26">
        <v>163078</v>
      </c>
      <c r="D22" s="26">
        <v>322364</v>
      </c>
      <c r="E22" s="26">
        <v>112203</v>
      </c>
      <c r="F22" s="26">
        <v>44771</v>
      </c>
      <c r="G22" s="26">
        <v>139265</v>
      </c>
      <c r="H22" s="26">
        <v>337307</v>
      </c>
      <c r="I22" s="12">
        <f t="shared" si="2"/>
        <v>1510899</v>
      </c>
      <c r="J22" s="49"/>
      <c r="K22" s="49"/>
      <c r="L22" s="49"/>
      <c r="M22" s="49"/>
      <c r="N22" s="49"/>
      <c r="O22" s="49"/>
      <c r="P22" s="49"/>
    </row>
    <row r="23" spans="1:16" x14ac:dyDescent="0.25">
      <c r="A23" s="27" t="s">
        <v>27</v>
      </c>
      <c r="B23" s="26">
        <v>153579</v>
      </c>
      <c r="C23" s="26">
        <v>83893</v>
      </c>
      <c r="D23" s="26">
        <v>855834</v>
      </c>
      <c r="E23" s="26">
        <v>2635741</v>
      </c>
      <c r="F23" s="26">
        <v>498421</v>
      </c>
      <c r="G23" s="26">
        <v>164974</v>
      </c>
      <c r="H23" s="26">
        <v>644078</v>
      </c>
      <c r="I23" s="12">
        <f t="shared" si="2"/>
        <v>5036520</v>
      </c>
      <c r="J23" s="49"/>
      <c r="K23" s="49"/>
      <c r="L23" s="49"/>
      <c r="M23" s="49"/>
      <c r="N23" s="49"/>
      <c r="O23" s="49"/>
      <c r="P23" s="49"/>
    </row>
    <row r="24" spans="1:16" x14ac:dyDescent="0.25">
      <c r="A24" s="27" t="s">
        <v>28</v>
      </c>
      <c r="B24" s="26">
        <v>30998</v>
      </c>
      <c r="C24" s="26">
        <v>51231</v>
      </c>
      <c r="D24" s="26">
        <v>1023747</v>
      </c>
      <c r="E24" s="26">
        <v>2933583</v>
      </c>
      <c r="F24" s="26">
        <v>863281</v>
      </c>
      <c r="G24" s="26">
        <v>128366</v>
      </c>
      <c r="H24" s="26">
        <v>685792</v>
      </c>
      <c r="I24" s="12">
        <f t="shared" si="2"/>
        <v>5716998</v>
      </c>
      <c r="J24" s="49"/>
      <c r="K24" s="49"/>
      <c r="L24" s="49"/>
      <c r="M24" s="49"/>
      <c r="N24" s="49"/>
      <c r="O24" s="49"/>
      <c r="P24" s="49"/>
    </row>
    <row r="25" spans="1:16" x14ac:dyDescent="0.25">
      <c r="A25" s="27" t="s">
        <v>29</v>
      </c>
      <c r="B25" s="26">
        <v>4464</v>
      </c>
      <c r="C25" s="26">
        <v>27773</v>
      </c>
      <c r="D25" s="26">
        <v>1998178</v>
      </c>
      <c r="E25" s="26">
        <v>468949</v>
      </c>
      <c r="F25" s="26">
        <v>206978</v>
      </c>
      <c r="G25" s="26">
        <v>112954</v>
      </c>
      <c r="H25" s="26">
        <v>897773</v>
      </c>
      <c r="I25" s="12">
        <f t="shared" si="2"/>
        <v>3717069</v>
      </c>
      <c r="J25" s="49"/>
      <c r="K25" s="49"/>
      <c r="L25" s="49"/>
      <c r="M25" s="49"/>
      <c r="N25" s="49"/>
      <c r="O25" s="49"/>
      <c r="P25" s="49"/>
    </row>
    <row r="26" spans="1:16" x14ac:dyDescent="0.25">
      <c r="A26" s="27" t="s">
        <v>30</v>
      </c>
      <c r="B26" s="26">
        <v>385</v>
      </c>
      <c r="C26" s="26">
        <v>9016</v>
      </c>
      <c r="D26" s="26">
        <v>2162485</v>
      </c>
      <c r="E26" s="26">
        <v>133146</v>
      </c>
      <c r="F26" s="26">
        <v>123741</v>
      </c>
      <c r="G26" s="26">
        <v>134463</v>
      </c>
      <c r="H26" s="26">
        <v>1421234</v>
      </c>
      <c r="I26" s="12">
        <f t="shared" si="2"/>
        <v>3984470</v>
      </c>
      <c r="J26" s="49"/>
      <c r="K26" s="49"/>
      <c r="L26" s="49"/>
      <c r="M26" s="49"/>
      <c r="N26" s="49"/>
      <c r="O26" s="49"/>
      <c r="P26" s="49"/>
    </row>
    <row r="27" spans="1:16" x14ac:dyDescent="0.25">
      <c r="A27" s="30" t="s">
        <v>31</v>
      </c>
      <c r="B27" s="26">
        <v>0</v>
      </c>
      <c r="C27" s="26">
        <v>94</v>
      </c>
      <c r="D27" s="26">
        <v>486616</v>
      </c>
      <c r="E27" s="26">
        <v>23097</v>
      </c>
      <c r="F27" s="26">
        <v>110864</v>
      </c>
      <c r="G27" s="26">
        <v>113938</v>
      </c>
      <c r="H27" s="26">
        <v>1232339</v>
      </c>
      <c r="I27" s="12">
        <f t="shared" si="2"/>
        <v>1966948</v>
      </c>
      <c r="J27" s="49"/>
      <c r="K27" s="49"/>
      <c r="L27" s="49"/>
      <c r="M27" s="49"/>
      <c r="N27" s="49"/>
      <c r="O27" s="49"/>
      <c r="P27" s="49"/>
    </row>
    <row r="28" spans="1:16" x14ac:dyDescent="0.25">
      <c r="A28" s="29" t="s">
        <v>10</v>
      </c>
      <c r="B28" s="15">
        <f>SUM(B20:B27)</f>
        <v>5332562</v>
      </c>
      <c r="C28" s="15">
        <f t="shared" ref="C28:I28" si="3">SUM(C20:C27)</f>
        <v>1551240</v>
      </c>
      <c r="D28" s="15">
        <f t="shared" si="3"/>
        <v>6878168</v>
      </c>
      <c r="E28" s="15">
        <f t="shared" si="3"/>
        <v>6312789</v>
      </c>
      <c r="F28" s="15">
        <f t="shared" si="3"/>
        <v>1852838</v>
      </c>
      <c r="G28" s="15">
        <f t="shared" si="3"/>
        <v>938101</v>
      </c>
      <c r="H28" s="15">
        <f t="shared" si="3"/>
        <v>5327748</v>
      </c>
      <c r="I28" s="17">
        <f t="shared" si="3"/>
        <v>28193446</v>
      </c>
    </row>
    <row r="29" spans="1:16" x14ac:dyDescent="0.25">
      <c r="A29" s="34" t="s">
        <v>66</v>
      </c>
      <c r="B29" s="35"/>
      <c r="C29" s="35"/>
      <c r="D29" s="35"/>
      <c r="E29" s="35"/>
      <c r="F29" s="35"/>
      <c r="G29" s="35"/>
      <c r="H29" s="35"/>
      <c r="I29" s="35"/>
    </row>
    <row r="30" spans="1:16" x14ac:dyDescent="0.25">
      <c r="A30" s="34" t="s">
        <v>49</v>
      </c>
      <c r="B30" s="35"/>
      <c r="C30" s="35"/>
      <c r="D30" s="35"/>
      <c r="E30" s="35"/>
      <c r="F30" s="35"/>
      <c r="G30" s="35"/>
      <c r="H30" s="35"/>
      <c r="I30" s="35"/>
    </row>
    <row r="31" spans="1:16" x14ac:dyDescent="0.25">
      <c r="A31" s="34" t="str">
        <f>IF(1&lt;2,"Lecture : "&amp;ROUND(E21,0)&amp;" femmes âgées de 15 à 19 ans vivent dans un ménage non-immigré composé d'adultes d'un couple avec enfant(s). ","")</f>
        <v xml:space="preserve">Lecture : 6070 femmes âgées de 15 à 19 ans vivent dans un ménage non-immigré composé d'adultes d'un couple avec enfant(s). </v>
      </c>
      <c r="B31" s="35"/>
      <c r="C31" s="35"/>
      <c r="D31" s="35"/>
      <c r="E31" s="35"/>
      <c r="F31" s="35"/>
      <c r="G31" s="35"/>
      <c r="H31" s="35"/>
      <c r="I31" s="35"/>
    </row>
    <row r="32" spans="1:16" x14ac:dyDescent="0.25">
      <c r="A32" s="33" t="s">
        <v>87</v>
      </c>
      <c r="B32" s="35"/>
      <c r="C32" s="35"/>
      <c r="D32" s="35"/>
      <c r="E32" s="35"/>
      <c r="F32" s="35"/>
      <c r="G32" s="35"/>
      <c r="H32" s="35"/>
      <c r="I32" s="35"/>
    </row>
    <row r="34" spans="1:9" x14ac:dyDescent="0.25">
      <c r="A34" s="3" t="s">
        <v>12</v>
      </c>
    </row>
    <row r="35" spans="1:9" ht="36" x14ac:dyDescent="0.25">
      <c r="B35" s="21" t="s">
        <v>39</v>
      </c>
      <c r="C35" s="22" t="s">
        <v>40</v>
      </c>
      <c r="D35" s="22" t="s">
        <v>41</v>
      </c>
      <c r="E35" s="22" t="s">
        <v>42</v>
      </c>
      <c r="F35" s="22" t="s">
        <v>43</v>
      </c>
      <c r="G35" s="22" t="s">
        <v>44</v>
      </c>
      <c r="H35" s="23" t="s">
        <v>45</v>
      </c>
      <c r="I35" s="24" t="s">
        <v>10</v>
      </c>
    </row>
    <row r="36" spans="1:9" x14ac:dyDescent="0.25">
      <c r="A36" s="25" t="s">
        <v>38</v>
      </c>
      <c r="B36" s="31">
        <f t="shared" ref="B36:I44" si="4">B4+B20</f>
        <v>4576319</v>
      </c>
      <c r="C36" s="26">
        <f t="shared" si="4"/>
        <v>1022940</v>
      </c>
      <c r="D36" s="26">
        <f t="shared" si="4"/>
        <v>13</v>
      </c>
      <c r="E36" s="26">
        <f t="shared" si="4"/>
        <v>0</v>
      </c>
      <c r="F36" s="26">
        <f t="shared" si="4"/>
        <v>7</v>
      </c>
      <c r="G36" s="26">
        <f t="shared" si="4"/>
        <v>91516</v>
      </c>
      <c r="H36" s="32">
        <f t="shared" si="4"/>
        <v>238</v>
      </c>
      <c r="I36" s="12">
        <f t="shared" si="4"/>
        <v>5691033</v>
      </c>
    </row>
    <row r="37" spans="1:9" x14ac:dyDescent="0.25">
      <c r="A37" s="27" t="s">
        <v>25</v>
      </c>
      <c r="B37" s="31">
        <f t="shared" si="4"/>
        <v>1157564</v>
      </c>
      <c r="C37" s="26">
        <f t="shared" si="4"/>
        <v>426206</v>
      </c>
      <c r="D37" s="26">
        <f t="shared" si="4"/>
        <v>31988</v>
      </c>
      <c r="E37" s="26">
        <f t="shared" si="4"/>
        <v>7719</v>
      </c>
      <c r="F37" s="26">
        <f t="shared" si="4"/>
        <v>5518</v>
      </c>
      <c r="G37" s="26">
        <f t="shared" si="4"/>
        <v>90116</v>
      </c>
      <c r="H37" s="32">
        <f t="shared" si="4"/>
        <v>115254</v>
      </c>
      <c r="I37" s="12">
        <f t="shared" si="4"/>
        <v>1834365</v>
      </c>
    </row>
    <row r="38" spans="1:9" x14ac:dyDescent="0.25">
      <c r="A38" s="27" t="s">
        <v>26</v>
      </c>
      <c r="B38" s="31">
        <f t="shared" si="4"/>
        <v>501116</v>
      </c>
      <c r="C38" s="26">
        <f t="shared" si="4"/>
        <v>203708</v>
      </c>
      <c r="D38" s="26">
        <f t="shared" si="4"/>
        <v>353106</v>
      </c>
      <c r="E38" s="26">
        <f t="shared" si="4"/>
        <v>140767</v>
      </c>
      <c r="F38" s="26">
        <f t="shared" si="4"/>
        <v>51389</v>
      </c>
      <c r="G38" s="26">
        <f t="shared" si="4"/>
        <v>172207</v>
      </c>
      <c r="H38" s="32">
        <f t="shared" si="4"/>
        <v>368077</v>
      </c>
      <c r="I38" s="12">
        <f t="shared" si="4"/>
        <v>1790370</v>
      </c>
    </row>
    <row r="39" spans="1:9" x14ac:dyDescent="0.25">
      <c r="A39" s="27" t="s">
        <v>27</v>
      </c>
      <c r="B39" s="31">
        <f t="shared" si="4"/>
        <v>215938</v>
      </c>
      <c r="C39" s="26">
        <f t="shared" si="4"/>
        <v>110661</v>
      </c>
      <c r="D39" s="26">
        <f t="shared" si="4"/>
        <v>962316</v>
      </c>
      <c r="E39" s="26">
        <f t="shared" si="4"/>
        <v>3117396</v>
      </c>
      <c r="F39" s="26">
        <f t="shared" si="4"/>
        <v>591065</v>
      </c>
      <c r="G39" s="26">
        <f t="shared" si="4"/>
        <v>212543</v>
      </c>
      <c r="H39" s="32">
        <f t="shared" si="4"/>
        <v>712449</v>
      </c>
      <c r="I39" s="12">
        <f t="shared" si="4"/>
        <v>5922368</v>
      </c>
    </row>
    <row r="40" spans="1:9" x14ac:dyDescent="0.25">
      <c r="A40" s="27" t="s">
        <v>28</v>
      </c>
      <c r="B40" s="31">
        <f t="shared" si="4"/>
        <v>38089</v>
      </c>
      <c r="C40" s="26">
        <f t="shared" si="4"/>
        <v>60779</v>
      </c>
      <c r="D40" s="26">
        <f t="shared" si="4"/>
        <v>1134929</v>
      </c>
      <c r="E40" s="26">
        <f t="shared" si="4"/>
        <v>3402706</v>
      </c>
      <c r="F40" s="26">
        <f t="shared" si="4"/>
        <v>1004569</v>
      </c>
      <c r="G40" s="26">
        <f t="shared" si="4"/>
        <v>157589</v>
      </c>
      <c r="H40" s="32">
        <f t="shared" si="4"/>
        <v>746742</v>
      </c>
      <c r="I40" s="12">
        <f t="shared" si="4"/>
        <v>6545403</v>
      </c>
    </row>
    <row r="41" spans="1:9" x14ac:dyDescent="0.25">
      <c r="A41" s="27" t="s">
        <v>29</v>
      </c>
      <c r="B41" s="31">
        <f t="shared" si="4"/>
        <v>5088</v>
      </c>
      <c r="C41" s="26">
        <f t="shared" si="4"/>
        <v>31549</v>
      </c>
      <c r="D41" s="26">
        <f t="shared" si="4"/>
        <v>2190322</v>
      </c>
      <c r="E41" s="26">
        <f t="shared" si="4"/>
        <v>588425</v>
      </c>
      <c r="F41" s="26">
        <f t="shared" si="4"/>
        <v>254962</v>
      </c>
      <c r="G41" s="26">
        <f t="shared" si="4"/>
        <v>134507</v>
      </c>
      <c r="H41" s="32">
        <f t="shared" si="4"/>
        <v>969602</v>
      </c>
      <c r="I41" s="12">
        <f t="shared" si="4"/>
        <v>4174455</v>
      </c>
    </row>
    <row r="42" spans="1:9" x14ac:dyDescent="0.25">
      <c r="A42" s="27" t="s">
        <v>30</v>
      </c>
      <c r="B42" s="31">
        <f t="shared" si="4"/>
        <v>430</v>
      </c>
      <c r="C42" s="26">
        <f t="shared" si="4"/>
        <v>10053</v>
      </c>
      <c r="D42" s="26">
        <f t="shared" si="4"/>
        <v>2353172</v>
      </c>
      <c r="E42" s="26">
        <f t="shared" si="4"/>
        <v>165497</v>
      </c>
      <c r="F42" s="26">
        <f t="shared" si="4"/>
        <v>148623</v>
      </c>
      <c r="G42" s="26">
        <f t="shared" si="4"/>
        <v>159170</v>
      </c>
      <c r="H42" s="32">
        <f t="shared" si="4"/>
        <v>1528374</v>
      </c>
      <c r="I42" s="12">
        <f t="shared" si="4"/>
        <v>4365319</v>
      </c>
    </row>
    <row r="43" spans="1:9" x14ac:dyDescent="0.25">
      <c r="A43" s="30" t="s">
        <v>31</v>
      </c>
      <c r="B43" s="31">
        <f t="shared" si="4"/>
        <v>0</v>
      </c>
      <c r="C43" s="26">
        <f t="shared" si="4"/>
        <v>94</v>
      </c>
      <c r="D43" s="26">
        <f t="shared" si="4"/>
        <v>517522</v>
      </c>
      <c r="E43" s="26">
        <f t="shared" si="4"/>
        <v>26377</v>
      </c>
      <c r="F43" s="26">
        <f t="shared" si="4"/>
        <v>123330</v>
      </c>
      <c r="G43" s="26">
        <f t="shared" si="4"/>
        <v>127542</v>
      </c>
      <c r="H43" s="32">
        <f t="shared" si="4"/>
        <v>1302357</v>
      </c>
      <c r="I43" s="12">
        <f t="shared" si="4"/>
        <v>2097222</v>
      </c>
    </row>
    <row r="44" spans="1:9" x14ac:dyDescent="0.25">
      <c r="A44" s="29" t="s">
        <v>10</v>
      </c>
      <c r="B44" s="14">
        <f t="shared" si="4"/>
        <v>6494544</v>
      </c>
      <c r="C44" s="15">
        <f t="shared" si="4"/>
        <v>1865990</v>
      </c>
      <c r="D44" s="15">
        <f t="shared" si="4"/>
        <v>7543368</v>
      </c>
      <c r="E44" s="15">
        <f t="shared" si="4"/>
        <v>7448887</v>
      </c>
      <c r="F44" s="15">
        <f t="shared" si="4"/>
        <v>2179463</v>
      </c>
      <c r="G44" s="15">
        <f t="shared" si="4"/>
        <v>1145190</v>
      </c>
      <c r="H44" s="16">
        <f t="shared" si="4"/>
        <v>5743093</v>
      </c>
      <c r="I44" s="17">
        <f t="shared" si="4"/>
        <v>32420535</v>
      </c>
    </row>
    <row r="45" spans="1:9" x14ac:dyDescent="0.25">
      <c r="A45" s="34" t="s">
        <v>49</v>
      </c>
    </row>
    <row r="46" spans="1:9" x14ac:dyDescent="0.25">
      <c r="A46" s="33" t="s">
        <v>87</v>
      </c>
    </row>
  </sheetData>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2.85546875" style="2" customWidth="1"/>
    <col min="2" max="2" width="27.140625" style="2" customWidth="1"/>
    <col min="3" max="3" width="25" style="2" customWidth="1"/>
    <col min="4" max="4" width="17.7109375" style="2" customWidth="1"/>
    <col min="5" max="5" width="25.5703125" style="2" customWidth="1"/>
    <col min="6" max="6" width="15.42578125" style="2" customWidth="1"/>
    <col min="7" max="16384" width="11.42578125" style="2"/>
  </cols>
  <sheetData>
    <row r="1" spans="1:9" x14ac:dyDescent="0.25">
      <c r="A1" s="1" t="s">
        <v>56</v>
      </c>
    </row>
    <row r="3" spans="1:9" ht="24" x14ac:dyDescent="0.25">
      <c r="A3" s="36"/>
      <c r="B3" s="37" t="s">
        <v>57</v>
      </c>
      <c r="C3" s="38" t="s">
        <v>51</v>
      </c>
      <c r="D3" s="38" t="s">
        <v>52</v>
      </c>
      <c r="E3" s="39" t="s">
        <v>53</v>
      </c>
      <c r="F3" s="40" t="s">
        <v>10</v>
      </c>
      <c r="G3" s="36"/>
      <c r="H3" s="36"/>
      <c r="I3" s="36"/>
    </row>
    <row r="4" spans="1:9" x14ac:dyDescent="0.25">
      <c r="A4" s="41" t="s">
        <v>59</v>
      </c>
      <c r="B4" s="7">
        <v>3845307.44</v>
      </c>
      <c r="C4" s="7">
        <v>3731180.28</v>
      </c>
      <c r="D4" s="7">
        <v>3088491.36</v>
      </c>
      <c r="E4" s="7">
        <v>2445752.17</v>
      </c>
      <c r="F4" s="8">
        <v>28279950.050000001</v>
      </c>
    </row>
    <row r="5" spans="1:9" x14ac:dyDescent="0.25">
      <c r="A5" s="42" t="s">
        <v>54</v>
      </c>
      <c r="B5" s="11">
        <v>10816935.869999999</v>
      </c>
      <c r="C5" s="11">
        <v>10419581.380000001</v>
      </c>
      <c r="D5" s="11">
        <v>8384851.1799999997</v>
      </c>
      <c r="E5" s="11">
        <v>6269655.0999999996</v>
      </c>
      <c r="F5" s="12">
        <v>62839653.100000001</v>
      </c>
    </row>
    <row r="6" spans="1:9" x14ac:dyDescent="0.25">
      <c r="A6" s="43" t="s">
        <v>55</v>
      </c>
      <c r="B6" s="44">
        <v>5784075.3399999999</v>
      </c>
      <c r="C6" s="44">
        <v>5644809.3099999996</v>
      </c>
      <c r="D6" s="44">
        <v>4943040.57</v>
      </c>
      <c r="E6" s="44">
        <v>4266047.92</v>
      </c>
      <c r="F6" s="45">
        <v>5784075.3399999999</v>
      </c>
    </row>
    <row r="7" spans="1:9" x14ac:dyDescent="0.25">
      <c r="A7" s="46" t="s">
        <v>49</v>
      </c>
    </row>
    <row r="8" spans="1:9" x14ac:dyDescent="0.25">
      <c r="A8" s="46" t="str">
        <f>IF(1&lt;2,"Lecture : en 2015, "&amp;ROUND(D4,0)&amp;" ménages ont pour personne de référence un individu immigré. Ces ménages comptent "&amp;ROUND(D5,0)&amp;" personnes dont "&amp;ROUND(D6,0)&amp;" personnes immigrées.")</f>
        <v>Lecture : en 2015, 3088491 ménages ont pour personne de référence un individu immigré. Ces ménages comptent 8384851 personnes dont 4943041 personnes immigrées.</v>
      </c>
    </row>
    <row r="9" spans="1:9" x14ac:dyDescent="0.25">
      <c r="A9" s="47" t="s">
        <v>87</v>
      </c>
    </row>
    <row r="11" spans="1:9" x14ac:dyDescent="0.25">
      <c r="A11" s="46" t="s">
        <v>58</v>
      </c>
    </row>
  </sheetData>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9" width="11.5703125" style="2" customWidth="1"/>
    <col min="10" max="10" width="11.85546875" style="2" customWidth="1"/>
    <col min="11" max="11" width="13.7109375" style="2" customWidth="1"/>
    <col min="12" max="13" width="11.7109375" style="2" customWidth="1"/>
    <col min="14" max="14" width="11.140625" style="2" customWidth="1"/>
    <col min="15" max="16384" width="40.42578125" style="2"/>
  </cols>
  <sheetData>
    <row r="1" spans="1:14" x14ac:dyDescent="0.25">
      <c r="A1" s="1" t="s">
        <v>61</v>
      </c>
    </row>
    <row r="2" spans="1:14" x14ac:dyDescent="0.25">
      <c r="A2" s="3" t="s">
        <v>0</v>
      </c>
    </row>
    <row r="3" spans="1:14" x14ac:dyDescent="0.25">
      <c r="B3" s="19" t="s">
        <v>13</v>
      </c>
      <c r="C3" s="20" t="s">
        <v>14</v>
      </c>
      <c r="D3" s="20" t="s">
        <v>15</v>
      </c>
      <c r="E3" s="20" t="s">
        <v>16</v>
      </c>
      <c r="F3" s="20" t="s">
        <v>17</v>
      </c>
      <c r="G3" s="18" t="s">
        <v>18</v>
      </c>
      <c r="H3" s="18" t="s">
        <v>1</v>
      </c>
    </row>
    <row r="4" spans="1:14" x14ac:dyDescent="0.25">
      <c r="A4" s="5" t="s">
        <v>2</v>
      </c>
      <c r="B4" s="6">
        <v>1212</v>
      </c>
      <c r="C4" s="7">
        <v>2063</v>
      </c>
      <c r="D4" s="7">
        <v>1254</v>
      </c>
      <c r="E4" s="7">
        <v>1256</v>
      </c>
      <c r="F4" s="7">
        <v>878</v>
      </c>
      <c r="G4" s="7">
        <v>494</v>
      </c>
      <c r="H4" s="8">
        <f>SUM(B4:G4)</f>
        <v>7157</v>
      </c>
      <c r="I4" s="49"/>
      <c r="J4" s="49"/>
      <c r="K4" s="49"/>
      <c r="L4" s="49"/>
      <c r="M4" s="49"/>
      <c r="N4" s="49"/>
    </row>
    <row r="5" spans="1:14" x14ac:dyDescent="0.25">
      <c r="A5" s="9" t="s">
        <v>3</v>
      </c>
      <c r="B5" s="10">
        <v>26538</v>
      </c>
      <c r="C5" s="11">
        <v>38965</v>
      </c>
      <c r="D5" s="11">
        <v>36246</v>
      </c>
      <c r="E5" s="11">
        <v>43864</v>
      </c>
      <c r="F5" s="11">
        <v>29389</v>
      </c>
      <c r="G5" s="11">
        <v>17210</v>
      </c>
      <c r="H5" s="12">
        <f t="shared" ref="H5:H12" si="0">SUM(B5:G5)</f>
        <v>192212</v>
      </c>
      <c r="I5" s="49"/>
      <c r="J5" s="49"/>
      <c r="K5" s="49"/>
      <c r="L5" s="49"/>
      <c r="M5" s="49"/>
      <c r="N5" s="49"/>
    </row>
    <row r="6" spans="1:14" x14ac:dyDescent="0.25">
      <c r="A6" s="9" t="s">
        <v>4</v>
      </c>
      <c r="B6" s="10">
        <v>84650</v>
      </c>
      <c r="C6" s="11">
        <v>74030</v>
      </c>
      <c r="D6" s="11">
        <v>53558</v>
      </c>
      <c r="E6" s="11">
        <v>55529</v>
      </c>
      <c r="F6" s="11">
        <v>25368</v>
      </c>
      <c r="G6" s="11">
        <v>10338</v>
      </c>
      <c r="H6" s="12">
        <f t="shared" si="0"/>
        <v>303473</v>
      </c>
      <c r="I6" s="49"/>
      <c r="J6" s="49"/>
      <c r="K6" s="49"/>
      <c r="L6" s="49"/>
      <c r="M6" s="49"/>
      <c r="N6" s="49"/>
    </row>
    <row r="7" spans="1:14" x14ac:dyDescent="0.25">
      <c r="A7" s="9" t="s">
        <v>5</v>
      </c>
      <c r="B7" s="10">
        <v>78238</v>
      </c>
      <c r="C7" s="11">
        <v>71846</v>
      </c>
      <c r="D7" s="11">
        <v>58519</v>
      </c>
      <c r="E7" s="11">
        <v>58885</v>
      </c>
      <c r="F7" s="11">
        <v>32437</v>
      </c>
      <c r="G7" s="11">
        <v>17278</v>
      </c>
      <c r="H7" s="12">
        <f t="shared" si="0"/>
        <v>317203</v>
      </c>
      <c r="I7" s="49"/>
      <c r="J7" s="49"/>
      <c r="K7" s="49"/>
      <c r="L7" s="49"/>
      <c r="M7" s="49"/>
      <c r="N7" s="49"/>
    </row>
    <row r="8" spans="1:14" x14ac:dyDescent="0.25">
      <c r="A8" s="9" t="s">
        <v>6</v>
      </c>
      <c r="B8" s="10">
        <v>115106</v>
      </c>
      <c r="C8" s="11">
        <v>100991</v>
      </c>
      <c r="D8" s="11">
        <v>80291</v>
      </c>
      <c r="E8" s="11">
        <v>64343</v>
      </c>
      <c r="F8" s="11">
        <v>38060</v>
      </c>
      <c r="G8" s="11">
        <v>23227</v>
      </c>
      <c r="H8" s="12">
        <f t="shared" si="0"/>
        <v>422018</v>
      </c>
      <c r="I8" s="49"/>
      <c r="J8" s="49"/>
      <c r="K8" s="49"/>
      <c r="L8" s="49"/>
      <c r="M8" s="49"/>
      <c r="N8" s="49"/>
    </row>
    <row r="9" spans="1:14" x14ac:dyDescent="0.25">
      <c r="A9" s="9" t="s">
        <v>7</v>
      </c>
      <c r="B9" s="10">
        <v>123236</v>
      </c>
      <c r="C9" s="11">
        <v>134407</v>
      </c>
      <c r="D9" s="11">
        <v>135227</v>
      </c>
      <c r="E9" s="11">
        <v>153754</v>
      </c>
      <c r="F9" s="11">
        <v>114067</v>
      </c>
      <c r="G9" s="11">
        <v>74519</v>
      </c>
      <c r="H9" s="12">
        <f t="shared" si="0"/>
        <v>735210</v>
      </c>
      <c r="I9" s="49"/>
      <c r="J9" s="49"/>
      <c r="K9" s="49"/>
      <c r="L9" s="49"/>
      <c r="M9" s="49"/>
      <c r="N9" s="49"/>
    </row>
    <row r="10" spans="1:14" x14ac:dyDescent="0.25">
      <c r="A10" s="9" t="s">
        <v>8</v>
      </c>
      <c r="B10" s="10">
        <v>263912</v>
      </c>
      <c r="C10" s="11">
        <v>357927</v>
      </c>
      <c r="D10" s="11">
        <v>87946</v>
      </c>
      <c r="E10" s="11">
        <v>36600</v>
      </c>
      <c r="F10" s="11">
        <v>16937</v>
      </c>
      <c r="G10" s="11">
        <v>12335</v>
      </c>
      <c r="H10" s="12">
        <f t="shared" si="0"/>
        <v>775657</v>
      </c>
      <c r="I10" s="49"/>
      <c r="J10" s="49"/>
      <c r="K10" s="49"/>
      <c r="L10" s="49"/>
      <c r="M10" s="49"/>
      <c r="N10" s="49"/>
    </row>
    <row r="11" spans="1:14" x14ac:dyDescent="0.25">
      <c r="A11" s="9" t="s">
        <v>9</v>
      </c>
      <c r="B11" s="10">
        <v>136606</v>
      </c>
      <c r="C11" s="11">
        <v>70940</v>
      </c>
      <c r="D11" s="11">
        <v>46963</v>
      </c>
      <c r="E11" s="11">
        <v>38545</v>
      </c>
      <c r="F11" s="11">
        <v>24186</v>
      </c>
      <c r="G11" s="11">
        <v>18319</v>
      </c>
      <c r="H11" s="12">
        <f t="shared" si="0"/>
        <v>335559</v>
      </c>
      <c r="I11" s="49"/>
      <c r="J11" s="49"/>
      <c r="K11" s="49"/>
      <c r="L11" s="49"/>
      <c r="M11" s="49"/>
      <c r="N11" s="49"/>
    </row>
    <row r="12" spans="1:14" x14ac:dyDescent="0.25">
      <c r="A12" s="13" t="s">
        <v>10</v>
      </c>
      <c r="B12" s="14">
        <f>SUM(B4:B11)</f>
        <v>829498</v>
      </c>
      <c r="C12" s="15">
        <f t="shared" ref="C12:G12" si="1">SUM(C4:C11)</f>
        <v>851169</v>
      </c>
      <c r="D12" s="15">
        <f t="shared" si="1"/>
        <v>500004</v>
      </c>
      <c r="E12" s="15">
        <f t="shared" si="1"/>
        <v>452776</v>
      </c>
      <c r="F12" s="15">
        <f t="shared" si="1"/>
        <v>281322</v>
      </c>
      <c r="G12" s="15">
        <f t="shared" si="1"/>
        <v>173720</v>
      </c>
      <c r="H12" s="17">
        <f t="shared" si="0"/>
        <v>3088489</v>
      </c>
    </row>
    <row r="13" spans="1:14" x14ac:dyDescent="0.25">
      <c r="A13" s="34" t="s">
        <v>62</v>
      </c>
      <c r="B13" s="35"/>
      <c r="C13" s="35"/>
      <c r="D13" s="35"/>
      <c r="E13" s="35"/>
      <c r="F13" s="35"/>
      <c r="G13" s="35"/>
      <c r="H13" s="35"/>
    </row>
    <row r="14" spans="1:14" x14ac:dyDescent="0.25">
      <c r="A14" s="34" t="s">
        <v>49</v>
      </c>
      <c r="B14" s="35"/>
      <c r="C14" s="35"/>
      <c r="D14" s="35"/>
      <c r="E14" s="35"/>
      <c r="F14" s="35"/>
      <c r="G14" s="35"/>
      <c r="H14" s="35"/>
    </row>
    <row r="15" spans="1:14" x14ac:dyDescent="0.25">
      <c r="A15" s="47" t="s">
        <v>87</v>
      </c>
      <c r="B15" s="35"/>
      <c r="C15" s="35"/>
      <c r="D15" s="35"/>
      <c r="E15" s="35"/>
      <c r="F15" s="35"/>
      <c r="G15" s="35"/>
      <c r="H15" s="35"/>
    </row>
    <row r="17" spans="1:14" x14ac:dyDescent="0.25">
      <c r="A17" s="3" t="s">
        <v>11</v>
      </c>
    </row>
    <row r="18" spans="1:14" x14ac:dyDescent="0.25">
      <c r="B18" s="19" t="s">
        <v>13</v>
      </c>
      <c r="C18" s="20" t="s">
        <v>14</v>
      </c>
      <c r="D18" s="20" t="s">
        <v>15</v>
      </c>
      <c r="E18" s="20" t="s">
        <v>16</v>
      </c>
      <c r="F18" s="20" t="s">
        <v>17</v>
      </c>
      <c r="G18" s="18" t="s">
        <v>18</v>
      </c>
      <c r="H18" s="4" t="s">
        <v>1</v>
      </c>
    </row>
    <row r="19" spans="1:14" x14ac:dyDescent="0.25">
      <c r="A19" s="5" t="s">
        <v>2</v>
      </c>
      <c r="B19" s="6">
        <v>49904</v>
      </c>
      <c r="C19" s="7">
        <v>84753</v>
      </c>
      <c r="D19" s="7">
        <v>60272</v>
      </c>
      <c r="E19" s="7">
        <v>65285</v>
      </c>
      <c r="F19" s="7">
        <v>24383</v>
      </c>
      <c r="G19" s="7">
        <v>5724</v>
      </c>
      <c r="H19" s="8">
        <f>SUM(B19:G19)</f>
        <v>290321</v>
      </c>
      <c r="I19" s="49"/>
      <c r="J19" s="49"/>
      <c r="K19" s="49"/>
      <c r="L19" s="49"/>
      <c r="M19" s="49"/>
      <c r="N19" s="49"/>
    </row>
    <row r="20" spans="1:14" x14ac:dyDescent="0.25">
      <c r="A20" s="9" t="s">
        <v>3</v>
      </c>
      <c r="B20" s="10">
        <v>219155</v>
      </c>
      <c r="C20" s="11">
        <v>324234</v>
      </c>
      <c r="D20" s="11">
        <v>244022</v>
      </c>
      <c r="E20" s="11">
        <v>258692</v>
      </c>
      <c r="F20" s="11">
        <v>86708</v>
      </c>
      <c r="G20" s="11">
        <v>25041</v>
      </c>
      <c r="H20" s="12">
        <f t="shared" ref="H20:H27" si="2">SUM(B20:G20)</f>
        <v>1157852</v>
      </c>
      <c r="I20" s="49"/>
      <c r="J20" s="49"/>
      <c r="K20" s="49"/>
      <c r="L20" s="49"/>
      <c r="M20" s="49"/>
      <c r="N20" s="49"/>
    </row>
    <row r="21" spans="1:14" x14ac:dyDescent="0.25">
      <c r="A21" s="9" t="s">
        <v>4</v>
      </c>
      <c r="B21" s="10">
        <v>780208</v>
      </c>
      <c r="C21" s="11">
        <v>798859</v>
      </c>
      <c r="D21" s="11">
        <v>549547</v>
      </c>
      <c r="E21" s="11">
        <v>605022</v>
      </c>
      <c r="F21" s="11">
        <v>196755</v>
      </c>
      <c r="G21" s="11">
        <v>45850</v>
      </c>
      <c r="H21" s="12">
        <f t="shared" si="2"/>
        <v>2976241</v>
      </c>
      <c r="I21" s="49"/>
      <c r="J21" s="49"/>
      <c r="K21" s="49"/>
      <c r="L21" s="49"/>
      <c r="M21" s="49"/>
      <c r="N21" s="49"/>
    </row>
    <row r="22" spans="1:14" x14ac:dyDescent="0.25">
      <c r="A22" s="9" t="s">
        <v>5</v>
      </c>
      <c r="B22" s="10">
        <v>1152657</v>
      </c>
      <c r="C22" s="11">
        <v>999837</v>
      </c>
      <c r="D22" s="11">
        <v>720424</v>
      </c>
      <c r="E22" s="11">
        <v>678314</v>
      </c>
      <c r="F22" s="11">
        <v>190565</v>
      </c>
      <c r="G22" s="11">
        <v>45683</v>
      </c>
      <c r="H22" s="12">
        <f t="shared" si="2"/>
        <v>3787480</v>
      </c>
      <c r="I22" s="49"/>
      <c r="J22" s="49"/>
      <c r="K22" s="49"/>
      <c r="L22" s="49"/>
      <c r="M22" s="49"/>
      <c r="N22" s="49"/>
    </row>
    <row r="23" spans="1:14" x14ac:dyDescent="0.25">
      <c r="A23" s="9" t="s">
        <v>6</v>
      </c>
      <c r="B23" s="10">
        <v>1169959</v>
      </c>
      <c r="C23" s="11">
        <v>804378</v>
      </c>
      <c r="D23" s="11">
        <v>521699</v>
      </c>
      <c r="E23" s="11">
        <v>354862</v>
      </c>
      <c r="F23" s="11">
        <v>111536</v>
      </c>
      <c r="G23" s="11">
        <v>36099</v>
      </c>
      <c r="H23" s="12">
        <f t="shared" si="2"/>
        <v>2998533</v>
      </c>
      <c r="I23" s="49"/>
      <c r="J23" s="49"/>
      <c r="K23" s="49"/>
      <c r="L23" s="49"/>
      <c r="M23" s="49"/>
      <c r="N23" s="49"/>
    </row>
    <row r="24" spans="1:14" x14ac:dyDescent="0.25">
      <c r="A24" s="9" t="s">
        <v>7</v>
      </c>
      <c r="B24" s="10">
        <v>948716</v>
      </c>
      <c r="C24" s="11">
        <v>995980</v>
      </c>
      <c r="D24" s="11">
        <v>776418</v>
      </c>
      <c r="E24" s="11">
        <v>747268</v>
      </c>
      <c r="F24" s="11">
        <v>273368</v>
      </c>
      <c r="G24" s="11">
        <v>99231</v>
      </c>
      <c r="H24" s="12">
        <f t="shared" si="2"/>
        <v>3840981</v>
      </c>
      <c r="I24" s="49"/>
      <c r="J24" s="49"/>
      <c r="K24" s="49"/>
      <c r="L24" s="49"/>
      <c r="M24" s="49"/>
      <c r="N24" s="49"/>
    </row>
    <row r="25" spans="1:14" x14ac:dyDescent="0.25">
      <c r="A25" s="9" t="s">
        <v>8</v>
      </c>
      <c r="B25" s="10">
        <v>3943579</v>
      </c>
      <c r="C25" s="11">
        <v>4136166</v>
      </c>
      <c r="D25" s="11">
        <v>436898</v>
      </c>
      <c r="E25" s="11">
        <v>86676</v>
      </c>
      <c r="F25" s="11">
        <v>20062</v>
      </c>
      <c r="G25" s="11">
        <v>7182</v>
      </c>
      <c r="H25" s="12">
        <f t="shared" si="2"/>
        <v>8630563</v>
      </c>
      <c r="I25" s="49"/>
      <c r="J25" s="49"/>
      <c r="K25" s="49"/>
      <c r="L25" s="49"/>
      <c r="M25" s="49"/>
      <c r="N25" s="49"/>
    </row>
    <row r="26" spans="1:14" x14ac:dyDescent="0.25">
      <c r="A26" s="9" t="s">
        <v>9</v>
      </c>
      <c r="B26" s="10">
        <v>933246</v>
      </c>
      <c r="C26" s="11">
        <v>306372</v>
      </c>
      <c r="D26" s="11">
        <v>134065</v>
      </c>
      <c r="E26" s="11">
        <v>79513</v>
      </c>
      <c r="F26" s="11">
        <v>35302</v>
      </c>
      <c r="G26" s="11">
        <v>20988</v>
      </c>
      <c r="H26" s="12">
        <f t="shared" si="2"/>
        <v>1509486</v>
      </c>
      <c r="I26" s="49"/>
      <c r="J26" s="49"/>
      <c r="K26" s="49"/>
      <c r="L26" s="49"/>
      <c r="M26" s="49"/>
      <c r="N26" s="49"/>
    </row>
    <row r="27" spans="1:14" x14ac:dyDescent="0.25">
      <c r="A27" s="13" t="s">
        <v>10</v>
      </c>
      <c r="B27" s="14">
        <f>SUM(B19:B26)</f>
        <v>9197424</v>
      </c>
      <c r="C27" s="15">
        <f t="shared" ref="C27" si="3">SUM(C19:C26)</f>
        <v>8450579</v>
      </c>
      <c r="D27" s="15">
        <f t="shared" ref="D27" si="4">SUM(D19:D26)</f>
        <v>3443345</v>
      </c>
      <c r="E27" s="15">
        <f t="shared" ref="E27" si="5">SUM(E19:E26)</f>
        <v>2875632</v>
      </c>
      <c r="F27" s="15">
        <f t="shared" ref="F27" si="6">SUM(F19:F26)</f>
        <v>938679</v>
      </c>
      <c r="G27" s="15">
        <f t="shared" ref="G27" si="7">SUM(G19:G26)</f>
        <v>285798</v>
      </c>
      <c r="H27" s="17">
        <f t="shared" si="2"/>
        <v>25191457</v>
      </c>
    </row>
    <row r="28" spans="1:14" x14ac:dyDescent="0.25">
      <c r="A28" s="34" t="s">
        <v>63</v>
      </c>
      <c r="B28" s="35"/>
      <c r="C28" s="35"/>
      <c r="D28" s="35"/>
      <c r="E28" s="35"/>
      <c r="F28" s="35"/>
      <c r="G28" s="35"/>
      <c r="H28" s="35"/>
    </row>
    <row r="29" spans="1:14" x14ac:dyDescent="0.25">
      <c r="A29" s="34" t="s">
        <v>49</v>
      </c>
      <c r="B29" s="35"/>
      <c r="C29" s="35"/>
      <c r="D29" s="35"/>
      <c r="E29" s="35"/>
      <c r="F29" s="35"/>
      <c r="G29" s="35"/>
      <c r="H29" s="35"/>
    </row>
    <row r="30" spans="1:14" x14ac:dyDescent="0.25">
      <c r="A30" s="47" t="s">
        <v>87</v>
      </c>
      <c r="B30" s="35"/>
      <c r="C30" s="35"/>
      <c r="D30" s="35"/>
      <c r="E30" s="35"/>
      <c r="F30" s="35"/>
      <c r="G30" s="35"/>
      <c r="H30" s="35"/>
    </row>
    <row r="32" spans="1:14" x14ac:dyDescent="0.25">
      <c r="A32" s="3" t="s">
        <v>12</v>
      </c>
    </row>
    <row r="33" spans="1:8" x14ac:dyDescent="0.25">
      <c r="B33" s="19" t="s">
        <v>13</v>
      </c>
      <c r="C33" s="20" t="s">
        <v>14</v>
      </c>
      <c r="D33" s="20" t="s">
        <v>15</v>
      </c>
      <c r="E33" s="20" t="s">
        <v>16</v>
      </c>
      <c r="F33" s="20" t="s">
        <v>17</v>
      </c>
      <c r="G33" s="18" t="s">
        <v>18</v>
      </c>
      <c r="H33" s="4" t="s">
        <v>1</v>
      </c>
    </row>
    <row r="34" spans="1:8" x14ac:dyDescent="0.25">
      <c r="A34" s="5" t="s">
        <v>2</v>
      </c>
      <c r="B34" s="6">
        <f t="shared" ref="B34:H42" si="8">B4+B19</f>
        <v>51116</v>
      </c>
      <c r="C34" s="7">
        <f t="shared" si="8"/>
        <v>86816</v>
      </c>
      <c r="D34" s="7">
        <f t="shared" si="8"/>
        <v>61526</v>
      </c>
      <c r="E34" s="7">
        <f t="shared" si="8"/>
        <v>66541</v>
      </c>
      <c r="F34" s="7">
        <f t="shared" si="8"/>
        <v>25261</v>
      </c>
      <c r="G34" s="7">
        <f t="shared" si="8"/>
        <v>6218</v>
      </c>
      <c r="H34" s="8">
        <f t="shared" si="8"/>
        <v>297478</v>
      </c>
    </row>
    <row r="35" spans="1:8" x14ac:dyDescent="0.25">
      <c r="A35" s="9" t="s">
        <v>3</v>
      </c>
      <c r="B35" s="10">
        <f t="shared" si="8"/>
        <v>245693</v>
      </c>
      <c r="C35" s="11">
        <f t="shared" si="8"/>
        <v>363199</v>
      </c>
      <c r="D35" s="11">
        <f t="shared" si="8"/>
        <v>280268</v>
      </c>
      <c r="E35" s="11">
        <f t="shared" si="8"/>
        <v>302556</v>
      </c>
      <c r="F35" s="11">
        <f t="shared" si="8"/>
        <v>116097</v>
      </c>
      <c r="G35" s="11">
        <f t="shared" si="8"/>
        <v>42251</v>
      </c>
      <c r="H35" s="12">
        <f t="shared" si="8"/>
        <v>1350064</v>
      </c>
    </row>
    <row r="36" spans="1:8" x14ac:dyDescent="0.25">
      <c r="A36" s="9" t="s">
        <v>4</v>
      </c>
      <c r="B36" s="10">
        <f t="shared" si="8"/>
        <v>864858</v>
      </c>
      <c r="C36" s="11">
        <f t="shared" si="8"/>
        <v>872889</v>
      </c>
      <c r="D36" s="11">
        <f t="shared" si="8"/>
        <v>603105</v>
      </c>
      <c r="E36" s="11">
        <f t="shared" si="8"/>
        <v>660551</v>
      </c>
      <c r="F36" s="11">
        <f t="shared" si="8"/>
        <v>222123</v>
      </c>
      <c r="G36" s="11">
        <f t="shared" si="8"/>
        <v>56188</v>
      </c>
      <c r="H36" s="12">
        <f t="shared" si="8"/>
        <v>3279714</v>
      </c>
    </row>
    <row r="37" spans="1:8" x14ac:dyDescent="0.25">
      <c r="A37" s="9" t="s">
        <v>5</v>
      </c>
      <c r="B37" s="10">
        <f t="shared" si="8"/>
        <v>1230895</v>
      </c>
      <c r="C37" s="11">
        <f t="shared" si="8"/>
        <v>1071683</v>
      </c>
      <c r="D37" s="11">
        <f t="shared" si="8"/>
        <v>778943</v>
      </c>
      <c r="E37" s="11">
        <f t="shared" si="8"/>
        <v>737199</v>
      </c>
      <c r="F37" s="11">
        <f t="shared" si="8"/>
        <v>223002</v>
      </c>
      <c r="G37" s="11">
        <f t="shared" si="8"/>
        <v>62961</v>
      </c>
      <c r="H37" s="12">
        <f t="shared" si="8"/>
        <v>4104683</v>
      </c>
    </row>
    <row r="38" spans="1:8" x14ac:dyDescent="0.25">
      <c r="A38" s="9" t="s">
        <v>6</v>
      </c>
      <c r="B38" s="10">
        <f t="shared" si="8"/>
        <v>1285065</v>
      </c>
      <c r="C38" s="11">
        <f t="shared" si="8"/>
        <v>905369</v>
      </c>
      <c r="D38" s="11">
        <f t="shared" si="8"/>
        <v>601990</v>
      </c>
      <c r="E38" s="11">
        <f t="shared" si="8"/>
        <v>419205</v>
      </c>
      <c r="F38" s="11">
        <f t="shared" si="8"/>
        <v>149596</v>
      </c>
      <c r="G38" s="11">
        <f t="shared" si="8"/>
        <v>59326</v>
      </c>
      <c r="H38" s="12">
        <f t="shared" si="8"/>
        <v>3420551</v>
      </c>
    </row>
    <row r="39" spans="1:8" x14ac:dyDescent="0.25">
      <c r="A39" s="9" t="s">
        <v>7</v>
      </c>
      <c r="B39" s="10">
        <f t="shared" si="8"/>
        <v>1071952</v>
      </c>
      <c r="C39" s="11">
        <f t="shared" si="8"/>
        <v>1130387</v>
      </c>
      <c r="D39" s="11">
        <f t="shared" si="8"/>
        <v>911645</v>
      </c>
      <c r="E39" s="11">
        <f t="shared" si="8"/>
        <v>901022</v>
      </c>
      <c r="F39" s="11">
        <f t="shared" si="8"/>
        <v>387435</v>
      </c>
      <c r="G39" s="11">
        <f t="shared" si="8"/>
        <v>173750</v>
      </c>
      <c r="H39" s="12">
        <f t="shared" si="8"/>
        <v>4576191</v>
      </c>
    </row>
    <row r="40" spans="1:8" x14ac:dyDescent="0.25">
      <c r="A40" s="9" t="s">
        <v>8</v>
      </c>
      <c r="B40" s="10">
        <f t="shared" si="8"/>
        <v>4207491</v>
      </c>
      <c r="C40" s="11">
        <f t="shared" si="8"/>
        <v>4494093</v>
      </c>
      <c r="D40" s="11">
        <f t="shared" si="8"/>
        <v>524844</v>
      </c>
      <c r="E40" s="11">
        <f t="shared" si="8"/>
        <v>123276</v>
      </c>
      <c r="F40" s="11">
        <f t="shared" si="8"/>
        <v>36999</v>
      </c>
      <c r="G40" s="11">
        <f t="shared" si="8"/>
        <v>19517</v>
      </c>
      <c r="H40" s="12">
        <f t="shared" si="8"/>
        <v>9406220</v>
      </c>
    </row>
    <row r="41" spans="1:8" x14ac:dyDescent="0.25">
      <c r="A41" s="9" t="s">
        <v>9</v>
      </c>
      <c r="B41" s="10">
        <f t="shared" si="8"/>
        <v>1069852</v>
      </c>
      <c r="C41" s="11">
        <f t="shared" si="8"/>
        <v>377312</v>
      </c>
      <c r="D41" s="11">
        <f t="shared" si="8"/>
        <v>181028</v>
      </c>
      <c r="E41" s="11">
        <f t="shared" si="8"/>
        <v>118058</v>
      </c>
      <c r="F41" s="11">
        <f t="shared" si="8"/>
        <v>59488</v>
      </c>
      <c r="G41" s="11">
        <f t="shared" si="8"/>
        <v>39307</v>
      </c>
      <c r="H41" s="12">
        <f t="shared" si="8"/>
        <v>1845045</v>
      </c>
    </row>
    <row r="42" spans="1:8" x14ac:dyDescent="0.25">
      <c r="A42" s="13" t="s">
        <v>10</v>
      </c>
      <c r="B42" s="14">
        <f t="shared" si="8"/>
        <v>10026922</v>
      </c>
      <c r="C42" s="15">
        <f t="shared" si="8"/>
        <v>9301748</v>
      </c>
      <c r="D42" s="15">
        <f t="shared" si="8"/>
        <v>3943349</v>
      </c>
      <c r="E42" s="15">
        <f t="shared" si="8"/>
        <v>3328408</v>
      </c>
      <c r="F42" s="15">
        <f t="shared" si="8"/>
        <v>1220001</v>
      </c>
      <c r="G42" s="15">
        <f t="shared" si="8"/>
        <v>459518</v>
      </c>
      <c r="H42" s="17">
        <f t="shared" si="8"/>
        <v>28279946</v>
      </c>
    </row>
    <row r="43" spans="1:8" x14ac:dyDescent="0.25">
      <c r="A43" s="34" t="s">
        <v>49</v>
      </c>
    </row>
    <row r="44" spans="1:8" x14ac:dyDescent="0.25">
      <c r="A44" s="47" t="s">
        <v>87</v>
      </c>
    </row>
    <row r="45" spans="1:8" x14ac:dyDescent="0.25">
      <c r="A45" s="47"/>
    </row>
  </sheetData>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9" width="11.140625" style="2" customWidth="1"/>
    <col min="10" max="10" width="10.85546875" style="2" customWidth="1"/>
    <col min="11" max="11" width="11" style="2" customWidth="1"/>
    <col min="12" max="12" width="12.28515625" style="2" customWidth="1"/>
    <col min="13" max="13" width="10.42578125" style="2" customWidth="1"/>
    <col min="14" max="14" width="13" style="2" customWidth="1"/>
    <col min="15" max="16384" width="40.42578125" style="2"/>
  </cols>
  <sheetData>
    <row r="1" spans="1:14" x14ac:dyDescent="0.25">
      <c r="A1" s="1" t="s">
        <v>65</v>
      </c>
    </row>
    <row r="2" spans="1:14" x14ac:dyDescent="0.25">
      <c r="A2" s="3" t="s">
        <v>0</v>
      </c>
    </row>
    <row r="3" spans="1:14" x14ac:dyDescent="0.25">
      <c r="B3" s="19" t="s">
        <v>13</v>
      </c>
      <c r="C3" s="20" t="s">
        <v>14</v>
      </c>
      <c r="D3" s="20" t="s">
        <v>15</v>
      </c>
      <c r="E3" s="20" t="s">
        <v>16</v>
      </c>
      <c r="F3" s="20" t="s">
        <v>17</v>
      </c>
      <c r="G3" s="18" t="s">
        <v>18</v>
      </c>
      <c r="H3" s="18" t="s">
        <v>1</v>
      </c>
    </row>
    <row r="4" spans="1:14" x14ac:dyDescent="0.25">
      <c r="A4" s="5" t="s">
        <v>2</v>
      </c>
      <c r="B4" s="6">
        <v>1212</v>
      </c>
      <c r="C4" s="7">
        <v>4126</v>
      </c>
      <c r="D4" s="7">
        <v>3763</v>
      </c>
      <c r="E4" s="7">
        <v>5025</v>
      </c>
      <c r="F4" s="7">
        <v>4388</v>
      </c>
      <c r="G4" s="7">
        <v>3228</v>
      </c>
      <c r="H4" s="8">
        <f>SUM(B4:G4)</f>
        <v>21742</v>
      </c>
      <c r="I4" s="49"/>
      <c r="J4" s="49"/>
      <c r="K4" s="49"/>
      <c r="L4" s="49"/>
      <c r="M4" s="49"/>
      <c r="N4" s="49"/>
    </row>
    <row r="5" spans="1:14" x14ac:dyDescent="0.25">
      <c r="A5" s="9" t="s">
        <v>3</v>
      </c>
      <c r="B5" s="10">
        <v>26538</v>
      </c>
      <c r="C5" s="11">
        <v>77929</v>
      </c>
      <c r="D5" s="11">
        <v>108739</v>
      </c>
      <c r="E5" s="11">
        <v>175457</v>
      </c>
      <c r="F5" s="11">
        <v>146945</v>
      </c>
      <c r="G5" s="11">
        <v>111505</v>
      </c>
      <c r="H5" s="12">
        <f t="shared" ref="H5:H12" si="0">SUM(B5:G5)</f>
        <v>647113</v>
      </c>
      <c r="I5" s="49"/>
      <c r="J5" s="49"/>
      <c r="K5" s="49"/>
      <c r="L5" s="49"/>
      <c r="M5" s="49"/>
      <c r="N5" s="49"/>
    </row>
    <row r="6" spans="1:14" x14ac:dyDescent="0.25">
      <c r="A6" s="9" t="s">
        <v>4</v>
      </c>
      <c r="B6" s="10">
        <v>84650</v>
      </c>
      <c r="C6" s="11">
        <v>148060</v>
      </c>
      <c r="D6" s="11">
        <v>160674</v>
      </c>
      <c r="E6" s="11">
        <v>222118</v>
      </c>
      <c r="F6" s="11">
        <v>126838</v>
      </c>
      <c r="G6" s="11">
        <v>66737</v>
      </c>
      <c r="H6" s="12">
        <f t="shared" si="0"/>
        <v>809077</v>
      </c>
      <c r="I6" s="49"/>
      <c r="J6" s="49"/>
      <c r="K6" s="49"/>
      <c r="L6" s="49"/>
      <c r="M6" s="49"/>
      <c r="N6" s="49"/>
    </row>
    <row r="7" spans="1:14" x14ac:dyDescent="0.25">
      <c r="A7" s="9" t="s">
        <v>5</v>
      </c>
      <c r="B7" s="10">
        <v>78238</v>
      </c>
      <c r="C7" s="11">
        <v>143692</v>
      </c>
      <c r="D7" s="11">
        <v>175556</v>
      </c>
      <c r="E7" s="11">
        <v>235540</v>
      </c>
      <c r="F7" s="11">
        <v>162186</v>
      </c>
      <c r="G7" s="11">
        <v>112046</v>
      </c>
      <c r="H7" s="12">
        <f t="shared" si="0"/>
        <v>907258</v>
      </c>
      <c r="I7" s="49"/>
      <c r="J7" s="49"/>
      <c r="K7" s="49"/>
      <c r="L7" s="49"/>
      <c r="M7" s="49"/>
      <c r="N7" s="49"/>
    </row>
    <row r="8" spans="1:14" x14ac:dyDescent="0.25">
      <c r="A8" s="9" t="s">
        <v>6</v>
      </c>
      <c r="B8" s="10">
        <v>115106</v>
      </c>
      <c r="C8" s="11">
        <v>201982</v>
      </c>
      <c r="D8" s="11">
        <v>240874</v>
      </c>
      <c r="E8" s="11">
        <v>257373</v>
      </c>
      <c r="F8" s="11">
        <v>190298</v>
      </c>
      <c r="G8" s="11">
        <v>151685</v>
      </c>
      <c r="H8" s="12">
        <f t="shared" si="0"/>
        <v>1157318</v>
      </c>
      <c r="I8" s="49"/>
      <c r="J8" s="49"/>
      <c r="K8" s="49"/>
      <c r="L8" s="49"/>
      <c r="M8" s="49"/>
      <c r="N8" s="49"/>
    </row>
    <row r="9" spans="1:14" x14ac:dyDescent="0.25">
      <c r="A9" s="9" t="s">
        <v>7</v>
      </c>
      <c r="B9" s="10">
        <v>123236</v>
      </c>
      <c r="C9" s="11">
        <v>268815</v>
      </c>
      <c r="D9" s="11">
        <v>405681</v>
      </c>
      <c r="E9" s="11">
        <v>615016</v>
      </c>
      <c r="F9" s="11">
        <v>570336</v>
      </c>
      <c r="G9" s="11">
        <v>485741</v>
      </c>
      <c r="H9" s="12">
        <f t="shared" si="0"/>
        <v>2468825</v>
      </c>
      <c r="I9" s="49"/>
      <c r="J9" s="49"/>
      <c r="K9" s="49"/>
      <c r="L9" s="49"/>
      <c r="M9" s="49"/>
      <c r="N9" s="49"/>
    </row>
    <row r="10" spans="1:14" x14ac:dyDescent="0.25">
      <c r="A10" s="9" t="s">
        <v>8</v>
      </c>
      <c r="B10" s="10">
        <v>263912</v>
      </c>
      <c r="C10" s="11">
        <v>715855</v>
      </c>
      <c r="D10" s="11">
        <v>263837</v>
      </c>
      <c r="E10" s="11">
        <v>146401</v>
      </c>
      <c r="F10" s="11">
        <v>84683</v>
      </c>
      <c r="G10" s="11">
        <v>82332</v>
      </c>
      <c r="H10" s="12">
        <f t="shared" si="0"/>
        <v>1557020</v>
      </c>
      <c r="I10" s="49"/>
      <c r="J10" s="49"/>
      <c r="K10" s="49"/>
      <c r="L10" s="49"/>
      <c r="M10" s="49"/>
      <c r="N10" s="49"/>
    </row>
    <row r="11" spans="1:14" x14ac:dyDescent="0.25">
      <c r="A11" s="9" t="s">
        <v>9</v>
      </c>
      <c r="B11" s="10">
        <v>136606</v>
      </c>
      <c r="C11" s="11">
        <v>141880</v>
      </c>
      <c r="D11" s="11">
        <v>140890</v>
      </c>
      <c r="E11" s="11">
        <v>154182</v>
      </c>
      <c r="F11" s="11">
        <v>120931</v>
      </c>
      <c r="G11" s="11">
        <v>122010</v>
      </c>
      <c r="H11" s="12">
        <f t="shared" si="0"/>
        <v>816499</v>
      </c>
      <c r="I11" s="49"/>
      <c r="J11" s="49"/>
      <c r="K11" s="49"/>
      <c r="L11" s="49"/>
      <c r="M11" s="49"/>
      <c r="N11" s="49"/>
    </row>
    <row r="12" spans="1:14" x14ac:dyDescent="0.25">
      <c r="A12" s="13" t="s">
        <v>10</v>
      </c>
      <c r="B12" s="14">
        <f>SUM(B4:B11)</f>
        <v>829498</v>
      </c>
      <c r="C12" s="15">
        <f t="shared" ref="C12:G12" si="1">SUM(C4:C11)</f>
        <v>1702339</v>
      </c>
      <c r="D12" s="15">
        <f t="shared" si="1"/>
        <v>1500014</v>
      </c>
      <c r="E12" s="15">
        <f t="shared" si="1"/>
        <v>1811112</v>
      </c>
      <c r="F12" s="15">
        <f t="shared" si="1"/>
        <v>1406605</v>
      </c>
      <c r="G12" s="15">
        <f t="shared" si="1"/>
        <v>1135284</v>
      </c>
      <c r="H12" s="17">
        <f t="shared" si="0"/>
        <v>8384852</v>
      </c>
    </row>
    <row r="13" spans="1:14" x14ac:dyDescent="0.25">
      <c r="A13" s="34" t="s">
        <v>62</v>
      </c>
      <c r="B13" s="35"/>
      <c r="C13" s="35"/>
      <c r="D13" s="35"/>
      <c r="E13" s="35"/>
      <c r="F13" s="35"/>
      <c r="G13" s="35"/>
      <c r="H13" s="35"/>
    </row>
    <row r="14" spans="1:14" x14ac:dyDescent="0.25">
      <c r="A14" s="34" t="s">
        <v>49</v>
      </c>
      <c r="B14" s="35"/>
      <c r="C14" s="35"/>
      <c r="D14" s="35"/>
      <c r="E14" s="35"/>
      <c r="F14" s="35"/>
      <c r="G14" s="35"/>
      <c r="H14" s="35"/>
    </row>
    <row r="15" spans="1:14" x14ac:dyDescent="0.25">
      <c r="A15" s="34" t="str">
        <f>IF(1&lt;2,"Lecture : "&amp;ROUND(C4,0)&amp;" personnes vivent dans un ménage immigré  de 2 personnes dont la personne de référence est agriculteur exploitant.")</f>
        <v>Lecture : 4126 personnes vivent dans un ménage immigré  de 2 personnes dont la personne de référence est agriculteur exploitant.</v>
      </c>
      <c r="B15" s="35"/>
      <c r="C15" s="35"/>
      <c r="D15" s="35"/>
      <c r="E15" s="35"/>
      <c r="F15" s="35"/>
      <c r="G15" s="35"/>
      <c r="H15" s="35"/>
    </row>
    <row r="16" spans="1:14" x14ac:dyDescent="0.25">
      <c r="A16" s="33" t="s">
        <v>87</v>
      </c>
      <c r="B16" s="35"/>
      <c r="C16" s="35"/>
      <c r="D16" s="35"/>
      <c r="E16" s="35"/>
      <c r="F16" s="35"/>
      <c r="G16" s="35"/>
      <c r="H16" s="35"/>
    </row>
    <row r="18" spans="1:14" x14ac:dyDescent="0.25">
      <c r="A18" s="3" t="s">
        <v>11</v>
      </c>
    </row>
    <row r="19" spans="1:14" x14ac:dyDescent="0.25">
      <c r="B19" s="19" t="s">
        <v>13</v>
      </c>
      <c r="C19" s="20" t="s">
        <v>14</v>
      </c>
      <c r="D19" s="20" t="s">
        <v>15</v>
      </c>
      <c r="E19" s="20" t="s">
        <v>16</v>
      </c>
      <c r="F19" s="20" t="s">
        <v>17</v>
      </c>
      <c r="G19" s="18" t="s">
        <v>18</v>
      </c>
      <c r="H19" s="18" t="s">
        <v>1</v>
      </c>
    </row>
    <row r="20" spans="1:14" x14ac:dyDescent="0.25">
      <c r="A20" s="5" t="s">
        <v>2</v>
      </c>
      <c r="B20" s="6">
        <v>49904</v>
      </c>
      <c r="C20" s="7">
        <v>169506</v>
      </c>
      <c r="D20" s="7">
        <v>180817</v>
      </c>
      <c r="E20" s="7">
        <v>261141</v>
      </c>
      <c r="F20" s="7">
        <v>121916</v>
      </c>
      <c r="G20" s="7">
        <v>36244</v>
      </c>
      <c r="H20" s="8">
        <f>SUM(B20:G20)</f>
        <v>819528</v>
      </c>
      <c r="I20" s="49"/>
      <c r="J20" s="49"/>
      <c r="K20" s="49"/>
      <c r="L20" s="49"/>
      <c r="M20" s="49"/>
      <c r="N20" s="49"/>
    </row>
    <row r="21" spans="1:14" x14ac:dyDescent="0.25">
      <c r="A21" s="9" t="s">
        <v>3</v>
      </c>
      <c r="B21" s="10">
        <v>219155</v>
      </c>
      <c r="C21" s="11">
        <v>648468</v>
      </c>
      <c r="D21" s="11">
        <v>732065</v>
      </c>
      <c r="E21" s="11">
        <v>1034769</v>
      </c>
      <c r="F21" s="11">
        <v>433538</v>
      </c>
      <c r="G21" s="11">
        <v>159661</v>
      </c>
      <c r="H21" s="12">
        <f t="shared" ref="H21:H28" si="2">SUM(B21:G21)</f>
        <v>3227656</v>
      </c>
      <c r="I21" s="49"/>
      <c r="J21" s="49"/>
      <c r="K21" s="49"/>
      <c r="L21" s="49"/>
      <c r="M21" s="49"/>
      <c r="N21" s="49"/>
    </row>
    <row r="22" spans="1:14" x14ac:dyDescent="0.25">
      <c r="A22" s="9" t="s">
        <v>4</v>
      </c>
      <c r="B22" s="10">
        <v>780208</v>
      </c>
      <c r="C22" s="11">
        <v>1597719</v>
      </c>
      <c r="D22" s="11">
        <v>1648640</v>
      </c>
      <c r="E22" s="11">
        <v>2420088</v>
      </c>
      <c r="F22" s="11">
        <v>983775</v>
      </c>
      <c r="G22" s="11">
        <v>290075</v>
      </c>
      <c r="H22" s="12">
        <f t="shared" si="2"/>
        <v>7720505</v>
      </c>
      <c r="I22" s="49"/>
      <c r="J22" s="49"/>
      <c r="K22" s="49"/>
      <c r="L22" s="49"/>
      <c r="M22" s="49"/>
      <c r="N22" s="49"/>
    </row>
    <row r="23" spans="1:14" x14ac:dyDescent="0.25">
      <c r="A23" s="9" t="s">
        <v>5</v>
      </c>
      <c r="B23" s="10">
        <v>1152657</v>
      </c>
      <c r="C23" s="11">
        <v>1999674</v>
      </c>
      <c r="D23" s="11">
        <v>2161271</v>
      </c>
      <c r="E23" s="11">
        <v>2713258</v>
      </c>
      <c r="F23" s="11">
        <v>952825</v>
      </c>
      <c r="G23" s="11">
        <v>289154</v>
      </c>
      <c r="H23" s="12">
        <f t="shared" si="2"/>
        <v>9268839</v>
      </c>
      <c r="I23" s="49"/>
      <c r="J23" s="49"/>
      <c r="K23" s="49"/>
      <c r="L23" s="49"/>
      <c r="M23" s="49"/>
      <c r="N23" s="49"/>
    </row>
    <row r="24" spans="1:14" x14ac:dyDescent="0.25">
      <c r="A24" s="9" t="s">
        <v>6</v>
      </c>
      <c r="B24" s="10">
        <v>1169959</v>
      </c>
      <c r="C24" s="11">
        <v>1608756</v>
      </c>
      <c r="D24" s="11">
        <v>1565096</v>
      </c>
      <c r="E24" s="11">
        <v>1419448</v>
      </c>
      <c r="F24" s="11">
        <v>557680</v>
      </c>
      <c r="G24" s="11">
        <v>231894</v>
      </c>
      <c r="H24" s="12">
        <f t="shared" si="2"/>
        <v>6552833</v>
      </c>
      <c r="I24" s="49"/>
      <c r="J24" s="49"/>
      <c r="K24" s="49"/>
      <c r="L24" s="49"/>
      <c r="M24" s="49"/>
      <c r="N24" s="49"/>
    </row>
    <row r="25" spans="1:14" x14ac:dyDescent="0.25">
      <c r="A25" s="9" t="s">
        <v>7</v>
      </c>
      <c r="B25" s="10">
        <v>948716</v>
      </c>
      <c r="C25" s="11">
        <v>1991960</v>
      </c>
      <c r="D25" s="11">
        <v>2329254</v>
      </c>
      <c r="E25" s="11">
        <v>2989071</v>
      </c>
      <c r="F25" s="11">
        <v>1366839</v>
      </c>
      <c r="G25" s="11">
        <v>637685</v>
      </c>
      <c r="H25" s="12">
        <f t="shared" si="2"/>
        <v>10263525</v>
      </c>
      <c r="I25" s="49"/>
      <c r="J25" s="49"/>
      <c r="K25" s="49"/>
      <c r="L25" s="49"/>
      <c r="M25" s="49"/>
      <c r="N25" s="49"/>
    </row>
    <row r="26" spans="1:14" x14ac:dyDescent="0.25">
      <c r="A26" s="9" t="s">
        <v>8</v>
      </c>
      <c r="B26" s="10">
        <v>3943579</v>
      </c>
      <c r="C26" s="11">
        <v>8272333</v>
      </c>
      <c r="D26" s="11">
        <v>1310694</v>
      </c>
      <c r="E26" s="11">
        <v>346705</v>
      </c>
      <c r="F26" s="11">
        <v>100312</v>
      </c>
      <c r="G26" s="11">
        <v>46565</v>
      </c>
      <c r="H26" s="12">
        <f t="shared" si="2"/>
        <v>14020188</v>
      </c>
      <c r="I26" s="49"/>
      <c r="J26" s="49"/>
      <c r="K26" s="49"/>
      <c r="L26" s="49"/>
      <c r="M26" s="49"/>
      <c r="N26" s="49"/>
    </row>
    <row r="27" spans="1:14" x14ac:dyDescent="0.25">
      <c r="A27" s="9" t="s">
        <v>9</v>
      </c>
      <c r="B27" s="10">
        <v>933246</v>
      </c>
      <c r="C27" s="11">
        <v>612744</v>
      </c>
      <c r="D27" s="11">
        <v>402195</v>
      </c>
      <c r="E27" s="11">
        <v>318051</v>
      </c>
      <c r="F27" s="11">
        <v>176510</v>
      </c>
      <c r="G27" s="11">
        <v>138980</v>
      </c>
      <c r="H27" s="12">
        <f t="shared" si="2"/>
        <v>2581726</v>
      </c>
      <c r="I27" s="49"/>
      <c r="J27" s="49"/>
      <c r="K27" s="49"/>
      <c r="L27" s="49"/>
      <c r="M27" s="49"/>
      <c r="N27" s="49"/>
    </row>
    <row r="28" spans="1:14" x14ac:dyDescent="0.25">
      <c r="A28" s="13" t="s">
        <v>10</v>
      </c>
      <c r="B28" s="14">
        <f>SUM(B20:B27)</f>
        <v>9197424</v>
      </c>
      <c r="C28" s="15">
        <f t="shared" ref="C28:G28" si="3">SUM(C20:C27)</f>
        <v>16901160</v>
      </c>
      <c r="D28" s="15">
        <f t="shared" si="3"/>
        <v>10330032</v>
      </c>
      <c r="E28" s="15">
        <f t="shared" si="3"/>
        <v>11502531</v>
      </c>
      <c r="F28" s="15">
        <f t="shared" si="3"/>
        <v>4693395</v>
      </c>
      <c r="G28" s="15">
        <f t="shared" si="3"/>
        <v>1830258</v>
      </c>
      <c r="H28" s="17">
        <f t="shared" si="2"/>
        <v>54454800</v>
      </c>
    </row>
    <row r="29" spans="1:14" x14ac:dyDescent="0.25">
      <c r="A29" s="34" t="s">
        <v>63</v>
      </c>
      <c r="B29" s="35"/>
      <c r="C29" s="35"/>
      <c r="D29" s="35"/>
      <c r="E29" s="35"/>
      <c r="F29" s="35"/>
      <c r="G29" s="35"/>
      <c r="H29" s="35"/>
    </row>
    <row r="30" spans="1:14" x14ac:dyDescent="0.25">
      <c r="A30" s="34" t="s">
        <v>49</v>
      </c>
      <c r="B30" s="35"/>
      <c r="C30" s="35"/>
      <c r="D30" s="35"/>
      <c r="E30" s="35"/>
      <c r="F30" s="35"/>
      <c r="G30" s="35"/>
      <c r="H30" s="35"/>
    </row>
    <row r="31" spans="1:14" x14ac:dyDescent="0.25">
      <c r="A31" s="34" t="str">
        <f>IF(1&lt;2,"Lecture : "&amp;ROUND(C20,0)&amp;" personnes vivent dans un ménage non immigré  de 2 personnes dont la personne de référence est agriculteur exploitant.")</f>
        <v>Lecture : 169506 personnes vivent dans un ménage non immigré  de 2 personnes dont la personne de référence est agriculteur exploitant.</v>
      </c>
      <c r="B31" s="35"/>
      <c r="C31" s="35"/>
      <c r="D31" s="35"/>
      <c r="E31" s="35"/>
      <c r="F31" s="35"/>
      <c r="G31" s="35"/>
      <c r="H31" s="35"/>
    </row>
    <row r="32" spans="1:14" x14ac:dyDescent="0.25">
      <c r="A32" s="33" t="s">
        <v>87</v>
      </c>
      <c r="B32" s="35"/>
      <c r="C32" s="35"/>
      <c r="D32" s="35"/>
      <c r="E32" s="35"/>
      <c r="F32" s="35"/>
      <c r="G32" s="35"/>
      <c r="H32" s="35"/>
    </row>
    <row r="34" spans="1:8" x14ac:dyDescent="0.25">
      <c r="A34" s="3" t="s">
        <v>12</v>
      </c>
    </row>
    <row r="35" spans="1:8" x14ac:dyDescent="0.25">
      <c r="B35" s="19" t="s">
        <v>13</v>
      </c>
      <c r="C35" s="20" t="s">
        <v>14</v>
      </c>
      <c r="D35" s="20" t="s">
        <v>15</v>
      </c>
      <c r="E35" s="20" t="s">
        <v>16</v>
      </c>
      <c r="F35" s="20" t="s">
        <v>17</v>
      </c>
      <c r="G35" s="18" t="s">
        <v>18</v>
      </c>
      <c r="H35" s="4" t="s">
        <v>1</v>
      </c>
    </row>
    <row r="36" spans="1:8" x14ac:dyDescent="0.25">
      <c r="A36" s="5" t="s">
        <v>2</v>
      </c>
      <c r="B36" s="6">
        <f t="shared" ref="B36:H44" si="4">B4+B20</f>
        <v>51116</v>
      </c>
      <c r="C36" s="7">
        <f t="shared" si="4"/>
        <v>173632</v>
      </c>
      <c r="D36" s="7">
        <f t="shared" si="4"/>
        <v>184580</v>
      </c>
      <c r="E36" s="7">
        <f t="shared" si="4"/>
        <v>266166</v>
      </c>
      <c r="F36" s="7">
        <f t="shared" si="4"/>
        <v>126304</v>
      </c>
      <c r="G36" s="7">
        <f t="shared" si="4"/>
        <v>39472</v>
      </c>
      <c r="H36" s="8">
        <f t="shared" si="4"/>
        <v>841270</v>
      </c>
    </row>
    <row r="37" spans="1:8" x14ac:dyDescent="0.25">
      <c r="A37" s="9" t="s">
        <v>3</v>
      </c>
      <c r="B37" s="10">
        <f t="shared" si="4"/>
        <v>245693</v>
      </c>
      <c r="C37" s="11">
        <f t="shared" si="4"/>
        <v>726397</v>
      </c>
      <c r="D37" s="11">
        <f t="shared" si="4"/>
        <v>840804</v>
      </c>
      <c r="E37" s="11">
        <f t="shared" si="4"/>
        <v>1210226</v>
      </c>
      <c r="F37" s="11">
        <f t="shared" si="4"/>
        <v>580483</v>
      </c>
      <c r="G37" s="11">
        <f t="shared" si="4"/>
        <v>271166</v>
      </c>
      <c r="H37" s="12">
        <f t="shared" si="4"/>
        <v>3874769</v>
      </c>
    </row>
    <row r="38" spans="1:8" x14ac:dyDescent="0.25">
      <c r="A38" s="9" t="s">
        <v>4</v>
      </c>
      <c r="B38" s="10">
        <f t="shared" si="4"/>
        <v>864858</v>
      </c>
      <c r="C38" s="11">
        <f t="shared" si="4"/>
        <v>1745779</v>
      </c>
      <c r="D38" s="11">
        <f t="shared" si="4"/>
        <v>1809314</v>
      </c>
      <c r="E38" s="11">
        <f t="shared" si="4"/>
        <v>2642206</v>
      </c>
      <c r="F38" s="11">
        <f t="shared" si="4"/>
        <v>1110613</v>
      </c>
      <c r="G38" s="11">
        <f t="shared" si="4"/>
        <v>356812</v>
      </c>
      <c r="H38" s="12">
        <f t="shared" si="4"/>
        <v>8529582</v>
      </c>
    </row>
    <row r="39" spans="1:8" x14ac:dyDescent="0.25">
      <c r="A39" s="9" t="s">
        <v>5</v>
      </c>
      <c r="B39" s="10">
        <f t="shared" si="4"/>
        <v>1230895</v>
      </c>
      <c r="C39" s="11">
        <f t="shared" si="4"/>
        <v>2143366</v>
      </c>
      <c r="D39" s="11">
        <f t="shared" si="4"/>
        <v>2336827</v>
      </c>
      <c r="E39" s="11">
        <f t="shared" si="4"/>
        <v>2948798</v>
      </c>
      <c r="F39" s="11">
        <f t="shared" si="4"/>
        <v>1115011</v>
      </c>
      <c r="G39" s="11">
        <f t="shared" si="4"/>
        <v>401200</v>
      </c>
      <c r="H39" s="12">
        <f t="shared" si="4"/>
        <v>10176097</v>
      </c>
    </row>
    <row r="40" spans="1:8" x14ac:dyDescent="0.25">
      <c r="A40" s="9" t="s">
        <v>6</v>
      </c>
      <c r="B40" s="10">
        <f t="shared" si="4"/>
        <v>1285065</v>
      </c>
      <c r="C40" s="11">
        <f t="shared" si="4"/>
        <v>1810738</v>
      </c>
      <c r="D40" s="11">
        <f t="shared" si="4"/>
        <v>1805970</v>
      </c>
      <c r="E40" s="11">
        <f t="shared" si="4"/>
        <v>1676821</v>
      </c>
      <c r="F40" s="11">
        <f t="shared" si="4"/>
        <v>747978</v>
      </c>
      <c r="G40" s="11">
        <f t="shared" si="4"/>
        <v>383579</v>
      </c>
      <c r="H40" s="12">
        <f t="shared" si="4"/>
        <v>7710151</v>
      </c>
    </row>
    <row r="41" spans="1:8" x14ac:dyDescent="0.25">
      <c r="A41" s="9" t="s">
        <v>7</v>
      </c>
      <c r="B41" s="10">
        <f t="shared" si="4"/>
        <v>1071952</v>
      </c>
      <c r="C41" s="11">
        <f t="shared" si="4"/>
        <v>2260775</v>
      </c>
      <c r="D41" s="11">
        <f t="shared" si="4"/>
        <v>2734935</v>
      </c>
      <c r="E41" s="11">
        <f t="shared" si="4"/>
        <v>3604087</v>
      </c>
      <c r="F41" s="11">
        <f t="shared" si="4"/>
        <v>1937175</v>
      </c>
      <c r="G41" s="11">
        <f t="shared" si="4"/>
        <v>1123426</v>
      </c>
      <c r="H41" s="12">
        <f t="shared" si="4"/>
        <v>12732350</v>
      </c>
    </row>
    <row r="42" spans="1:8" x14ac:dyDescent="0.25">
      <c r="A42" s="9" t="s">
        <v>8</v>
      </c>
      <c r="B42" s="10">
        <f t="shared" si="4"/>
        <v>4207491</v>
      </c>
      <c r="C42" s="11">
        <f t="shared" si="4"/>
        <v>8988188</v>
      </c>
      <c r="D42" s="11">
        <f t="shared" si="4"/>
        <v>1574531</v>
      </c>
      <c r="E42" s="11">
        <f t="shared" si="4"/>
        <v>493106</v>
      </c>
      <c r="F42" s="11">
        <f t="shared" si="4"/>
        <v>184995</v>
      </c>
      <c r="G42" s="11">
        <f t="shared" si="4"/>
        <v>128897</v>
      </c>
      <c r="H42" s="12">
        <f t="shared" si="4"/>
        <v>15577208</v>
      </c>
    </row>
    <row r="43" spans="1:8" x14ac:dyDescent="0.25">
      <c r="A43" s="9" t="s">
        <v>9</v>
      </c>
      <c r="B43" s="10">
        <f t="shared" si="4"/>
        <v>1069852</v>
      </c>
      <c r="C43" s="11">
        <f t="shared" si="4"/>
        <v>754624</v>
      </c>
      <c r="D43" s="11">
        <f t="shared" si="4"/>
        <v>543085</v>
      </c>
      <c r="E43" s="11">
        <f t="shared" si="4"/>
        <v>472233</v>
      </c>
      <c r="F43" s="11">
        <f t="shared" si="4"/>
        <v>297441</v>
      </c>
      <c r="G43" s="11">
        <f t="shared" si="4"/>
        <v>260990</v>
      </c>
      <c r="H43" s="12">
        <f t="shared" si="4"/>
        <v>3398225</v>
      </c>
    </row>
    <row r="44" spans="1:8" x14ac:dyDescent="0.25">
      <c r="A44" s="13" t="s">
        <v>10</v>
      </c>
      <c r="B44" s="14">
        <f t="shared" si="4"/>
        <v>10026922</v>
      </c>
      <c r="C44" s="15">
        <f t="shared" si="4"/>
        <v>18603499</v>
      </c>
      <c r="D44" s="15">
        <f t="shared" si="4"/>
        <v>11830046</v>
      </c>
      <c r="E44" s="15">
        <f t="shared" si="4"/>
        <v>13313643</v>
      </c>
      <c r="F44" s="15">
        <f t="shared" si="4"/>
        <v>6100000</v>
      </c>
      <c r="G44" s="15">
        <f t="shared" si="4"/>
        <v>2965542</v>
      </c>
      <c r="H44" s="17">
        <f t="shared" si="4"/>
        <v>62839652</v>
      </c>
    </row>
    <row r="45" spans="1:8" x14ac:dyDescent="0.25">
      <c r="A45" s="34" t="s">
        <v>49</v>
      </c>
    </row>
    <row r="46" spans="1:8" x14ac:dyDescent="0.25">
      <c r="A46" s="33" t="s">
        <v>87</v>
      </c>
    </row>
  </sheetData>
  <pageMargins left="0.7" right="0.7" top="0.75" bottom="0.75" header="0.3" footer="0.3"/>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heetViews>
  <sheetFormatPr baseColWidth="10" defaultRowHeight="15" x14ac:dyDescent="0.25"/>
  <cols>
    <col min="1" max="1" width="26.42578125" style="2" customWidth="1"/>
    <col min="2" max="8" width="16.42578125" style="2" customWidth="1"/>
    <col min="9" max="16384" width="11.42578125" style="2"/>
  </cols>
  <sheetData>
    <row r="1" spans="1:8" x14ac:dyDescent="0.25">
      <c r="A1" s="1" t="s">
        <v>74</v>
      </c>
    </row>
    <row r="2" spans="1:8" x14ac:dyDescent="0.25">
      <c r="A2" s="3" t="s">
        <v>0</v>
      </c>
    </row>
    <row r="3" spans="1:8" ht="36" x14ac:dyDescent="0.25">
      <c r="B3" s="21" t="s">
        <v>19</v>
      </c>
      <c r="C3" s="22" t="s">
        <v>20</v>
      </c>
      <c r="D3" s="22" t="s">
        <v>21</v>
      </c>
      <c r="E3" s="22" t="s">
        <v>22</v>
      </c>
      <c r="F3" s="22" t="s">
        <v>23</v>
      </c>
      <c r="G3" s="23" t="s">
        <v>24</v>
      </c>
      <c r="H3" s="24" t="s">
        <v>10</v>
      </c>
    </row>
    <row r="4" spans="1:8" x14ac:dyDescent="0.25">
      <c r="A4" s="25" t="s">
        <v>25</v>
      </c>
      <c r="B4" s="26">
        <f>Men3_H!B4+Men3_F!B4</f>
        <v>3257</v>
      </c>
      <c r="C4" s="26">
        <f>Men3_H!C4+Men3_F!C4</f>
        <v>2480</v>
      </c>
      <c r="D4" s="26">
        <f>Men3_H!D4+Men3_F!D4</f>
        <v>0</v>
      </c>
      <c r="E4" s="26">
        <f>Men3_H!E4+Men3_F!E4</f>
        <v>10390</v>
      </c>
      <c r="F4" s="26">
        <f>Men3_H!F4+Men3_F!F4</f>
        <v>79</v>
      </c>
      <c r="G4" s="26">
        <f>Men3_H!G4+Men3_F!G4</f>
        <v>673</v>
      </c>
      <c r="H4" s="8">
        <f>Men3_H!H4+Men3_F!H4</f>
        <v>16879</v>
      </c>
    </row>
    <row r="5" spans="1:8" x14ac:dyDescent="0.25">
      <c r="A5" s="27" t="s">
        <v>26</v>
      </c>
      <c r="B5" s="26">
        <f>Men3_H!B5+Men3_F!B5</f>
        <v>36936</v>
      </c>
      <c r="C5" s="26">
        <f>Men3_H!C5+Men3_F!C5</f>
        <v>17749</v>
      </c>
      <c r="D5" s="26">
        <f>Men3_H!D5+Men3_F!D5</f>
        <v>0</v>
      </c>
      <c r="E5" s="26">
        <f>Men3_H!E5+Men3_F!E5</f>
        <v>37238</v>
      </c>
      <c r="F5" s="26">
        <f>Men3_H!F5+Men3_F!F5</f>
        <v>751</v>
      </c>
      <c r="G5" s="26">
        <f>Men3_H!G5+Men3_F!G5</f>
        <v>3305</v>
      </c>
      <c r="H5" s="12">
        <f>Men3_H!H5+Men3_F!H5</f>
        <v>95979</v>
      </c>
    </row>
    <row r="6" spans="1:8" x14ac:dyDescent="0.25">
      <c r="A6" s="27" t="s">
        <v>27</v>
      </c>
      <c r="B6" s="26">
        <f>Men3_H!B6+Men3_F!B6</f>
        <v>537458</v>
      </c>
      <c r="C6" s="26">
        <f>Men3_H!C6+Men3_F!C6</f>
        <v>154025</v>
      </c>
      <c r="D6" s="26">
        <f>Men3_H!D6+Men3_F!D6</f>
        <v>415</v>
      </c>
      <c r="E6" s="26">
        <f>Men3_H!E6+Men3_F!E6</f>
        <v>19338</v>
      </c>
      <c r="F6" s="26">
        <f>Men3_H!F6+Men3_F!F6</f>
        <v>10368</v>
      </c>
      <c r="G6" s="26">
        <f>Men3_H!G6+Men3_F!G6</f>
        <v>39216</v>
      </c>
      <c r="H6" s="12">
        <f>Men3_H!H6+Men3_F!H6</f>
        <v>760820</v>
      </c>
    </row>
    <row r="7" spans="1:8" x14ac:dyDescent="0.25">
      <c r="A7" s="27" t="s">
        <v>28</v>
      </c>
      <c r="B7" s="26">
        <f>Men3_H!B7+Men3_F!B7</f>
        <v>726941</v>
      </c>
      <c r="C7" s="26">
        <f>Men3_H!C7+Men3_F!C7</f>
        <v>161221</v>
      </c>
      <c r="D7" s="26">
        <f>Men3_H!D7+Men3_F!D7</f>
        <v>4302</v>
      </c>
      <c r="E7" s="26">
        <f>Men3_H!E7+Men3_F!E7</f>
        <v>25</v>
      </c>
      <c r="F7" s="26">
        <f>Men3_H!F7+Men3_F!F7</f>
        <v>15176</v>
      </c>
      <c r="G7" s="26">
        <f>Men3_H!G7+Men3_F!G7</f>
        <v>64264</v>
      </c>
      <c r="H7" s="12">
        <f>Men3_H!H7+Men3_F!H7</f>
        <v>971929</v>
      </c>
    </row>
    <row r="8" spans="1:8" x14ac:dyDescent="0.25">
      <c r="A8" s="27" t="s">
        <v>29</v>
      </c>
      <c r="B8" s="26">
        <f>Men3_H!B8+Men3_F!B8</f>
        <v>273447</v>
      </c>
      <c r="C8" s="26">
        <f>Men3_H!C8+Men3_F!C8</f>
        <v>65087</v>
      </c>
      <c r="D8" s="26">
        <f>Men3_H!D8+Men3_F!D8</f>
        <v>127004</v>
      </c>
      <c r="E8" s="26">
        <f>Men3_H!E8+Men3_F!E8</f>
        <v>4</v>
      </c>
      <c r="F8" s="26">
        <f>Men3_H!F8+Men3_F!F8</f>
        <v>12460</v>
      </c>
      <c r="G8" s="26">
        <f>Men3_H!G8+Men3_F!G8</f>
        <v>52325</v>
      </c>
      <c r="H8" s="12">
        <f>Men3_H!H8+Men3_F!H8</f>
        <v>530327</v>
      </c>
    </row>
    <row r="9" spans="1:8" x14ac:dyDescent="0.25">
      <c r="A9" s="27" t="s">
        <v>30</v>
      </c>
      <c r="B9" s="26">
        <f>Men3_H!B9+Men3_F!B9</f>
        <v>32341</v>
      </c>
      <c r="C9" s="26">
        <f>Men3_H!C9+Men3_F!C9</f>
        <v>2630</v>
      </c>
      <c r="D9" s="26">
        <f>Men3_H!D9+Men3_F!D9</f>
        <v>476387</v>
      </c>
      <c r="E9" s="26">
        <f>Men3_H!E9+Men3_F!E9</f>
        <v>0</v>
      </c>
      <c r="F9" s="26">
        <f>Men3_H!F9+Men3_F!F9</f>
        <v>10328</v>
      </c>
      <c r="G9" s="26">
        <f>Men3_H!G9+Men3_F!G9</f>
        <v>8657</v>
      </c>
      <c r="H9" s="12">
        <f>Men3_H!H9+Men3_F!H9</f>
        <v>530343</v>
      </c>
    </row>
    <row r="10" spans="1:8" x14ac:dyDescent="0.25">
      <c r="A10" s="27" t="s">
        <v>31</v>
      </c>
      <c r="B10" s="26">
        <f>Men3_H!B10+Men3_F!B10</f>
        <v>2819</v>
      </c>
      <c r="C10" s="26">
        <f>Men3_H!C10+Men3_F!C10</f>
        <v>0</v>
      </c>
      <c r="D10" s="26">
        <f>Men3_H!D10+Men3_F!D10</f>
        <v>167548</v>
      </c>
      <c r="E10" s="26">
        <f>Men3_H!E10+Men3_F!E10</f>
        <v>0</v>
      </c>
      <c r="F10" s="26">
        <f>Men3_H!F10+Men3_F!F10</f>
        <v>8398</v>
      </c>
      <c r="G10" s="26">
        <f>Men3_H!G10+Men3_F!G10</f>
        <v>3367</v>
      </c>
      <c r="H10" s="12">
        <f>Men3_H!H10+Men3_F!H10</f>
        <v>182132</v>
      </c>
    </row>
    <row r="11" spans="1:8" x14ac:dyDescent="0.25">
      <c r="A11" s="28" t="s">
        <v>10</v>
      </c>
      <c r="B11" s="14">
        <f>Men3_H!B11+Men3_F!B11</f>
        <v>1613199</v>
      </c>
      <c r="C11" s="15">
        <f>Men3_H!C11+Men3_F!C11</f>
        <v>403192</v>
      </c>
      <c r="D11" s="15">
        <f>Men3_H!D11+Men3_F!D11</f>
        <v>775656</v>
      </c>
      <c r="E11" s="15">
        <f>Men3_H!E11+Men3_F!E11</f>
        <v>66995</v>
      </c>
      <c r="F11" s="15">
        <f>Men3_H!F11+Men3_F!F11</f>
        <v>57560</v>
      </c>
      <c r="G11" s="15">
        <f>Men3_H!G11+Men3_F!G11</f>
        <v>171807</v>
      </c>
      <c r="H11" s="17">
        <f>Men3_H!H11+Men3_F!H11</f>
        <v>3088409</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ht="36" x14ac:dyDescent="0.25">
      <c r="B17" s="21" t="s">
        <v>19</v>
      </c>
      <c r="C17" s="22" t="s">
        <v>20</v>
      </c>
      <c r="D17" s="22" t="s">
        <v>21</v>
      </c>
      <c r="E17" s="22" t="s">
        <v>22</v>
      </c>
      <c r="F17" s="22" t="s">
        <v>23</v>
      </c>
      <c r="G17" s="23" t="s">
        <v>24</v>
      </c>
      <c r="H17" s="24" t="s">
        <v>10</v>
      </c>
    </row>
    <row r="18" spans="1:8" x14ac:dyDescent="0.25">
      <c r="A18" s="25" t="s">
        <v>25</v>
      </c>
      <c r="B18" s="26">
        <f>Men3_H!B18+Men3_F!B18</f>
        <v>45712</v>
      </c>
      <c r="C18" s="26">
        <f>Men3_H!C18+Men3_F!C18</f>
        <v>21128</v>
      </c>
      <c r="D18" s="26">
        <f>Men3_H!D18+Men3_F!D18</f>
        <v>0</v>
      </c>
      <c r="E18" s="26">
        <f>Men3_H!E18+Men3_F!E18</f>
        <v>165482</v>
      </c>
      <c r="F18" s="26">
        <f>Men3_H!F18+Men3_F!F18</f>
        <v>1203</v>
      </c>
      <c r="G18" s="26">
        <f>Men3_H!G18+Men3_F!G18</f>
        <v>3177</v>
      </c>
      <c r="H18" s="8">
        <f>Men3_H!H18+Men3_F!H18</f>
        <v>236702</v>
      </c>
    </row>
    <row r="19" spans="1:8" x14ac:dyDescent="0.25">
      <c r="A19" s="27" t="s">
        <v>26</v>
      </c>
      <c r="B19" s="26">
        <f>Men3_H!B19+Men3_F!B19</f>
        <v>585646</v>
      </c>
      <c r="C19" s="26">
        <f>Men3_H!C19+Men3_F!C19</f>
        <v>128947</v>
      </c>
      <c r="D19" s="26">
        <f>Men3_H!D19+Men3_F!D19</f>
        <v>0</v>
      </c>
      <c r="E19" s="26">
        <f>Men3_H!E19+Men3_F!E19</f>
        <v>294208</v>
      </c>
      <c r="F19" s="26">
        <f>Men3_H!F19+Men3_F!F19</f>
        <v>8143</v>
      </c>
      <c r="G19" s="26">
        <f>Men3_H!G19+Men3_F!G19</f>
        <v>19418</v>
      </c>
      <c r="H19" s="12">
        <f>Men3_H!H19+Men3_F!H19</f>
        <v>1036362</v>
      </c>
    </row>
    <row r="20" spans="1:8" x14ac:dyDescent="0.25">
      <c r="A20" s="27" t="s">
        <v>27</v>
      </c>
      <c r="B20" s="26">
        <f>Men3_H!B20+Men3_F!B20</f>
        <v>4581401</v>
      </c>
      <c r="C20" s="26">
        <f>Men3_H!C20+Men3_F!C20</f>
        <v>590410</v>
      </c>
      <c r="D20" s="26">
        <f>Men3_H!D20+Men3_F!D20</f>
        <v>1890</v>
      </c>
      <c r="E20" s="26">
        <f>Men3_H!E20+Men3_F!E20</f>
        <v>37070</v>
      </c>
      <c r="F20" s="26">
        <f>Men3_H!F20+Men3_F!F20</f>
        <v>44692</v>
      </c>
      <c r="G20" s="26">
        <f>Men3_H!G20+Men3_F!G20</f>
        <v>118627</v>
      </c>
      <c r="H20" s="12">
        <f>Men3_H!H20+Men3_F!H20</f>
        <v>5374090</v>
      </c>
    </row>
    <row r="21" spans="1:8" x14ac:dyDescent="0.25">
      <c r="A21" s="27" t="s">
        <v>28</v>
      </c>
      <c r="B21" s="26">
        <f>Men3_H!B21+Men3_F!B21</f>
        <v>5898479</v>
      </c>
      <c r="C21" s="26">
        <f>Men3_H!C21+Men3_F!C21</f>
        <v>557558</v>
      </c>
      <c r="D21" s="26">
        <f>Men3_H!D21+Men3_F!D21</f>
        <v>36401</v>
      </c>
      <c r="E21" s="26">
        <f>Men3_H!E21+Men3_F!E21</f>
        <v>44</v>
      </c>
      <c r="F21" s="26">
        <f>Men3_H!F21+Men3_F!F21</f>
        <v>45222</v>
      </c>
      <c r="G21" s="26">
        <f>Men3_H!G21+Men3_F!G21</f>
        <v>289038</v>
      </c>
      <c r="H21" s="12">
        <f>Men3_H!H21+Men3_F!H21</f>
        <v>6826742</v>
      </c>
    </row>
    <row r="22" spans="1:8" x14ac:dyDescent="0.25">
      <c r="A22" s="27" t="s">
        <v>29</v>
      </c>
      <c r="B22" s="26">
        <f>Men3_H!B22+Men3_F!B22</f>
        <v>2223333</v>
      </c>
      <c r="C22" s="26">
        <f>Men3_H!C22+Men3_F!C22</f>
        <v>244401</v>
      </c>
      <c r="D22" s="26">
        <f>Men3_H!D22+Men3_F!D22</f>
        <v>1684531</v>
      </c>
      <c r="E22" s="26">
        <f>Men3_H!E22+Men3_F!E22</f>
        <v>4</v>
      </c>
      <c r="F22" s="26">
        <f>Men3_H!F22+Men3_F!F22</f>
        <v>32839</v>
      </c>
      <c r="G22" s="26">
        <f>Men3_H!G22+Men3_F!G22</f>
        <v>265212</v>
      </c>
      <c r="H22" s="12">
        <f>Men3_H!H22+Men3_F!H22</f>
        <v>4450320</v>
      </c>
    </row>
    <row r="23" spans="1:8" x14ac:dyDescent="0.25">
      <c r="A23" s="27" t="s">
        <v>30</v>
      </c>
      <c r="B23" s="26">
        <f>Men3_H!B23+Men3_F!B23</f>
        <v>189087</v>
      </c>
      <c r="C23" s="26">
        <f>Men3_H!C23+Men3_F!C23</f>
        <v>10040</v>
      </c>
      <c r="D23" s="26">
        <f>Men3_H!D23+Men3_F!D23</f>
        <v>4538739</v>
      </c>
      <c r="E23" s="26">
        <f>Men3_H!E23+Men3_F!E23</f>
        <v>3</v>
      </c>
      <c r="F23" s="26">
        <f>Men3_H!F23+Men3_F!F23</f>
        <v>32749</v>
      </c>
      <c r="G23" s="26">
        <f>Men3_H!G23+Men3_F!G23</f>
        <v>25643</v>
      </c>
      <c r="H23" s="12">
        <f>Men3_H!H23+Men3_F!H23</f>
        <v>4796261</v>
      </c>
    </row>
    <row r="24" spans="1:8" x14ac:dyDescent="0.25">
      <c r="A24" s="27" t="s">
        <v>31</v>
      </c>
      <c r="B24" s="26">
        <f>Men3_H!B24+Men3_F!B24</f>
        <v>25801</v>
      </c>
      <c r="C24" s="26">
        <f>Men3_H!C24+Men3_F!C24</f>
        <v>0</v>
      </c>
      <c r="D24" s="26">
        <f>Men3_H!D24+Men3_F!D24</f>
        <v>2369003</v>
      </c>
      <c r="E24" s="26">
        <f>Men3_H!E24+Men3_F!E24</f>
        <v>0</v>
      </c>
      <c r="F24" s="26">
        <f>Men3_H!F24+Men3_F!F24</f>
        <v>55971</v>
      </c>
      <c r="G24" s="26">
        <f>Men3_H!G24+Men3_F!G24</f>
        <v>19179</v>
      </c>
      <c r="H24" s="12">
        <f>Men3_H!H24+Men3_F!H24</f>
        <v>2469954</v>
      </c>
    </row>
    <row r="25" spans="1:8" x14ac:dyDescent="0.25">
      <c r="A25" s="28" t="s">
        <v>10</v>
      </c>
      <c r="B25" s="14">
        <f>Men3_H!B25+Men3_F!B25</f>
        <v>13549459</v>
      </c>
      <c r="C25" s="15">
        <f>Men3_H!C25+Men3_F!C25</f>
        <v>1552484</v>
      </c>
      <c r="D25" s="15">
        <f>Men3_H!D25+Men3_F!D25</f>
        <v>8630564</v>
      </c>
      <c r="E25" s="15">
        <f>Men3_H!E25+Men3_F!E25</f>
        <v>496811</v>
      </c>
      <c r="F25" s="15">
        <f>Men3_H!F25+Men3_F!F25</f>
        <v>220819</v>
      </c>
      <c r="G25" s="15">
        <f>Men3_H!G25+Men3_F!G25</f>
        <v>740294</v>
      </c>
      <c r="H25" s="17">
        <f>Men3_H!H25+Men3_F!H25</f>
        <v>25190431</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ht="36" x14ac:dyDescent="0.25">
      <c r="B31" s="21" t="s">
        <v>19</v>
      </c>
      <c r="C31" s="22" t="s">
        <v>20</v>
      </c>
      <c r="D31" s="22" t="s">
        <v>21</v>
      </c>
      <c r="E31" s="22" t="s">
        <v>22</v>
      </c>
      <c r="F31" s="22" t="s">
        <v>23</v>
      </c>
      <c r="G31" s="23" t="s">
        <v>24</v>
      </c>
      <c r="H31" s="24" t="s">
        <v>10</v>
      </c>
    </row>
    <row r="32" spans="1:8" x14ac:dyDescent="0.25">
      <c r="A32" s="25" t="s">
        <v>25</v>
      </c>
      <c r="B32" s="26">
        <f t="shared" ref="B32:B39" si="0">B4+B18</f>
        <v>48969</v>
      </c>
      <c r="C32" s="26">
        <f t="shared" ref="C32:H32" si="1">C4+C18</f>
        <v>23608</v>
      </c>
      <c r="D32" s="26">
        <f t="shared" si="1"/>
        <v>0</v>
      </c>
      <c r="E32" s="26">
        <f t="shared" si="1"/>
        <v>175872</v>
      </c>
      <c r="F32" s="26">
        <f t="shared" si="1"/>
        <v>1282</v>
      </c>
      <c r="G32" s="26">
        <f t="shared" si="1"/>
        <v>3850</v>
      </c>
      <c r="H32" s="8">
        <f t="shared" si="1"/>
        <v>253581</v>
      </c>
    </row>
    <row r="33" spans="1:8" x14ac:dyDescent="0.25">
      <c r="A33" s="27" t="s">
        <v>26</v>
      </c>
      <c r="B33" s="26">
        <f t="shared" si="0"/>
        <v>622582</v>
      </c>
      <c r="C33" s="26">
        <f t="shared" ref="C33:H39" si="2">C5+C19</f>
        <v>146696</v>
      </c>
      <c r="D33" s="26">
        <f t="shared" si="2"/>
        <v>0</v>
      </c>
      <c r="E33" s="26">
        <f t="shared" si="2"/>
        <v>331446</v>
      </c>
      <c r="F33" s="26">
        <f t="shared" si="2"/>
        <v>8894</v>
      </c>
      <c r="G33" s="26">
        <f t="shared" si="2"/>
        <v>22723</v>
      </c>
      <c r="H33" s="12">
        <f t="shared" si="2"/>
        <v>1132341</v>
      </c>
    </row>
    <row r="34" spans="1:8" x14ac:dyDescent="0.25">
      <c r="A34" s="27" t="s">
        <v>27</v>
      </c>
      <c r="B34" s="26">
        <f t="shared" si="0"/>
        <v>5118859</v>
      </c>
      <c r="C34" s="26">
        <f t="shared" si="2"/>
        <v>744435</v>
      </c>
      <c r="D34" s="26">
        <f t="shared" si="2"/>
        <v>2305</v>
      </c>
      <c r="E34" s="26">
        <f t="shared" si="2"/>
        <v>56408</v>
      </c>
      <c r="F34" s="26">
        <f t="shared" si="2"/>
        <v>55060</v>
      </c>
      <c r="G34" s="26">
        <f t="shared" si="2"/>
        <v>157843</v>
      </c>
      <c r="H34" s="12">
        <f t="shared" si="2"/>
        <v>6134910</v>
      </c>
    </row>
    <row r="35" spans="1:8" x14ac:dyDescent="0.25">
      <c r="A35" s="27" t="s">
        <v>28</v>
      </c>
      <c r="B35" s="26">
        <f t="shared" si="0"/>
        <v>6625420</v>
      </c>
      <c r="C35" s="26">
        <f t="shared" si="2"/>
        <v>718779</v>
      </c>
      <c r="D35" s="26">
        <f t="shared" si="2"/>
        <v>40703</v>
      </c>
      <c r="E35" s="26">
        <f t="shared" si="2"/>
        <v>69</v>
      </c>
      <c r="F35" s="26">
        <f t="shared" si="2"/>
        <v>60398</v>
      </c>
      <c r="G35" s="26">
        <f t="shared" si="2"/>
        <v>353302</v>
      </c>
      <c r="H35" s="12">
        <f t="shared" si="2"/>
        <v>7798671</v>
      </c>
    </row>
    <row r="36" spans="1:8" x14ac:dyDescent="0.25">
      <c r="A36" s="27" t="s">
        <v>29</v>
      </c>
      <c r="B36" s="26">
        <f t="shared" si="0"/>
        <v>2496780</v>
      </c>
      <c r="C36" s="26">
        <f t="shared" si="2"/>
        <v>309488</v>
      </c>
      <c r="D36" s="26">
        <f t="shared" si="2"/>
        <v>1811535</v>
      </c>
      <c r="E36" s="26">
        <f t="shared" si="2"/>
        <v>8</v>
      </c>
      <c r="F36" s="26">
        <f t="shared" si="2"/>
        <v>45299</v>
      </c>
      <c r="G36" s="26">
        <f t="shared" si="2"/>
        <v>317537</v>
      </c>
      <c r="H36" s="12">
        <f t="shared" si="2"/>
        <v>4980647</v>
      </c>
    </row>
    <row r="37" spans="1:8" x14ac:dyDescent="0.25">
      <c r="A37" s="27" t="s">
        <v>30</v>
      </c>
      <c r="B37" s="26">
        <f t="shared" si="0"/>
        <v>221428</v>
      </c>
      <c r="C37" s="26">
        <f t="shared" si="2"/>
        <v>12670</v>
      </c>
      <c r="D37" s="26">
        <f t="shared" si="2"/>
        <v>5015126</v>
      </c>
      <c r="E37" s="26">
        <f t="shared" si="2"/>
        <v>3</v>
      </c>
      <c r="F37" s="26">
        <f t="shared" si="2"/>
        <v>43077</v>
      </c>
      <c r="G37" s="26">
        <f t="shared" si="2"/>
        <v>34300</v>
      </c>
      <c r="H37" s="12">
        <f t="shared" si="2"/>
        <v>5326604</v>
      </c>
    </row>
    <row r="38" spans="1:8" x14ac:dyDescent="0.25">
      <c r="A38" s="27" t="s">
        <v>31</v>
      </c>
      <c r="B38" s="26">
        <f t="shared" si="0"/>
        <v>28620</v>
      </c>
      <c r="C38" s="26">
        <f t="shared" si="2"/>
        <v>0</v>
      </c>
      <c r="D38" s="26">
        <f t="shared" si="2"/>
        <v>2536551</v>
      </c>
      <c r="E38" s="26">
        <f t="shared" si="2"/>
        <v>0</v>
      </c>
      <c r="F38" s="26">
        <f t="shared" si="2"/>
        <v>64369</v>
      </c>
      <c r="G38" s="26">
        <f t="shared" si="2"/>
        <v>22546</v>
      </c>
      <c r="H38" s="12">
        <f t="shared" si="2"/>
        <v>2652086</v>
      </c>
    </row>
    <row r="39" spans="1:8" x14ac:dyDescent="0.25">
      <c r="A39" s="28" t="s">
        <v>10</v>
      </c>
      <c r="B39" s="15">
        <f t="shared" si="0"/>
        <v>15162658</v>
      </c>
      <c r="C39" s="15">
        <f t="shared" si="2"/>
        <v>1955676</v>
      </c>
      <c r="D39" s="15">
        <f t="shared" si="2"/>
        <v>9406220</v>
      </c>
      <c r="E39" s="15">
        <f t="shared" si="2"/>
        <v>563806</v>
      </c>
      <c r="F39" s="15">
        <f t="shared" si="2"/>
        <v>278379</v>
      </c>
      <c r="G39" s="15">
        <f t="shared" si="2"/>
        <v>912101</v>
      </c>
      <c r="H39" s="17">
        <f t="shared" si="2"/>
        <v>28278840</v>
      </c>
    </row>
    <row r="40" spans="1:8" x14ac:dyDescent="0.25">
      <c r="A40" s="34" t="s">
        <v>49</v>
      </c>
    </row>
    <row r="41" spans="1:8" x14ac:dyDescent="0.25">
      <c r="A41" s="33" t="s">
        <v>87</v>
      </c>
    </row>
  </sheetData>
  <pageMargins left="0.7" right="0.7" top="0.75" bottom="0.75" header="0.3" footer="0.3"/>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heetViews>
  <sheetFormatPr baseColWidth="10" defaultRowHeight="15" x14ac:dyDescent="0.25"/>
  <cols>
    <col min="1" max="1" width="26.42578125" style="2" customWidth="1"/>
    <col min="2" max="8" width="16.42578125" style="2" customWidth="1"/>
    <col min="9" max="16384" width="11.42578125" style="2"/>
  </cols>
  <sheetData>
    <row r="1" spans="1:14" x14ac:dyDescent="0.25">
      <c r="A1" s="1" t="s">
        <v>75</v>
      </c>
    </row>
    <row r="2" spans="1:14" x14ac:dyDescent="0.25">
      <c r="A2" s="3" t="s">
        <v>0</v>
      </c>
    </row>
    <row r="3" spans="1:14" ht="36" x14ac:dyDescent="0.25">
      <c r="B3" s="21" t="s">
        <v>19</v>
      </c>
      <c r="C3" s="22" t="s">
        <v>20</v>
      </c>
      <c r="D3" s="22" t="s">
        <v>21</v>
      </c>
      <c r="E3" s="22" t="s">
        <v>22</v>
      </c>
      <c r="F3" s="22" t="s">
        <v>23</v>
      </c>
      <c r="G3" s="23" t="s">
        <v>24</v>
      </c>
      <c r="H3" s="24" t="s">
        <v>10</v>
      </c>
    </row>
    <row r="4" spans="1:14" x14ac:dyDescent="0.25">
      <c r="A4" s="25" t="s">
        <v>25</v>
      </c>
      <c r="B4" s="26">
        <v>2311</v>
      </c>
      <c r="C4" s="26">
        <v>1476</v>
      </c>
      <c r="D4" s="26">
        <v>0</v>
      </c>
      <c r="E4" s="26">
        <v>5134</v>
      </c>
      <c r="F4" s="26">
        <v>1</v>
      </c>
      <c r="G4" s="26">
        <v>485</v>
      </c>
      <c r="H4" s="8">
        <f>SUM(B4:G4)</f>
        <v>9407</v>
      </c>
      <c r="I4" s="49"/>
      <c r="J4" s="49"/>
      <c r="K4" s="49"/>
      <c r="L4" s="49"/>
      <c r="M4" s="49"/>
      <c r="N4" s="49"/>
    </row>
    <row r="5" spans="1:14" x14ac:dyDescent="0.25">
      <c r="A5" s="27" t="s">
        <v>26</v>
      </c>
      <c r="B5" s="26">
        <v>23961</v>
      </c>
      <c r="C5" s="26">
        <v>10639</v>
      </c>
      <c r="D5" s="26">
        <v>0</v>
      </c>
      <c r="E5" s="26">
        <v>17651</v>
      </c>
      <c r="F5" s="26">
        <v>118</v>
      </c>
      <c r="G5" s="26">
        <v>2154</v>
      </c>
      <c r="H5" s="12">
        <f t="shared" ref="H5:H10" si="0">SUM(B5:G5)</f>
        <v>54523</v>
      </c>
      <c r="I5" s="49"/>
      <c r="J5" s="49"/>
      <c r="K5" s="49"/>
      <c r="L5" s="49"/>
      <c r="M5" s="49"/>
      <c r="N5" s="49"/>
    </row>
    <row r="6" spans="1:14" x14ac:dyDescent="0.25">
      <c r="A6" s="27" t="s">
        <v>27</v>
      </c>
      <c r="B6" s="26">
        <v>437801</v>
      </c>
      <c r="C6" s="26">
        <v>112603</v>
      </c>
      <c r="D6" s="26">
        <v>312</v>
      </c>
      <c r="E6" s="26">
        <v>11124</v>
      </c>
      <c r="F6" s="26">
        <v>1853</v>
      </c>
      <c r="G6" s="26">
        <v>28397</v>
      </c>
      <c r="H6" s="12">
        <f t="shared" si="0"/>
        <v>592090</v>
      </c>
      <c r="I6" s="49"/>
      <c r="J6" s="49"/>
      <c r="K6" s="49"/>
      <c r="L6" s="49"/>
      <c r="M6" s="49"/>
      <c r="N6" s="49"/>
    </row>
    <row r="7" spans="1:14" x14ac:dyDescent="0.25">
      <c r="A7" s="27" t="s">
        <v>28</v>
      </c>
      <c r="B7" s="26">
        <v>589212</v>
      </c>
      <c r="C7" s="26">
        <v>118911</v>
      </c>
      <c r="D7" s="26">
        <v>3249</v>
      </c>
      <c r="E7" s="26">
        <v>15</v>
      </c>
      <c r="F7" s="26">
        <v>2784</v>
      </c>
      <c r="G7" s="26">
        <v>45716</v>
      </c>
      <c r="H7" s="12">
        <f t="shared" si="0"/>
        <v>759887</v>
      </c>
      <c r="I7" s="49"/>
      <c r="J7" s="49"/>
      <c r="K7" s="49"/>
      <c r="L7" s="49"/>
      <c r="M7" s="49"/>
      <c r="N7" s="49"/>
    </row>
    <row r="8" spans="1:14" x14ac:dyDescent="0.25">
      <c r="A8" s="27" t="s">
        <v>29</v>
      </c>
      <c r="B8" s="26">
        <v>214124</v>
      </c>
      <c r="C8" s="26">
        <v>49362</v>
      </c>
      <c r="D8" s="26">
        <v>100945</v>
      </c>
      <c r="E8" s="26">
        <v>4</v>
      </c>
      <c r="F8" s="26">
        <v>2137</v>
      </c>
      <c r="G8" s="26">
        <v>36251</v>
      </c>
      <c r="H8" s="12">
        <f t="shared" si="0"/>
        <v>402823</v>
      </c>
      <c r="I8" s="49"/>
      <c r="J8" s="49"/>
      <c r="K8" s="49"/>
      <c r="L8" s="49"/>
      <c r="M8" s="49"/>
      <c r="N8" s="49"/>
    </row>
    <row r="9" spans="1:14" x14ac:dyDescent="0.25">
      <c r="A9" s="27" t="s">
        <v>30</v>
      </c>
      <c r="B9" s="26">
        <v>25190</v>
      </c>
      <c r="C9" s="26">
        <v>2024</v>
      </c>
      <c r="D9" s="26">
        <v>361121</v>
      </c>
      <c r="E9" s="26">
        <v>0</v>
      </c>
      <c r="F9" s="26">
        <v>1051</v>
      </c>
      <c r="G9" s="26">
        <v>4791</v>
      </c>
      <c r="H9" s="12">
        <f t="shared" si="0"/>
        <v>394177</v>
      </c>
      <c r="I9" s="49"/>
      <c r="J9" s="49"/>
      <c r="K9" s="49"/>
      <c r="L9" s="49"/>
      <c r="M9" s="49"/>
      <c r="N9" s="49"/>
    </row>
    <row r="10" spans="1:14" x14ac:dyDescent="0.25">
      <c r="A10" s="27" t="s">
        <v>31</v>
      </c>
      <c r="B10" s="26">
        <v>1946</v>
      </c>
      <c r="C10" s="26">
        <v>0</v>
      </c>
      <c r="D10" s="26">
        <v>93740</v>
      </c>
      <c r="E10" s="26">
        <v>0</v>
      </c>
      <c r="F10" s="26">
        <v>391</v>
      </c>
      <c r="G10" s="26">
        <v>977</v>
      </c>
      <c r="H10" s="12">
        <f t="shared" si="0"/>
        <v>97054</v>
      </c>
      <c r="I10" s="49"/>
      <c r="J10" s="49"/>
      <c r="K10" s="49"/>
      <c r="L10" s="49"/>
      <c r="M10" s="49"/>
      <c r="N10" s="49"/>
    </row>
    <row r="11" spans="1:14" x14ac:dyDescent="0.25">
      <c r="A11" s="28" t="s">
        <v>10</v>
      </c>
      <c r="B11" s="15">
        <f>SUM(B4:B10)</f>
        <v>1294545</v>
      </c>
      <c r="C11" s="15">
        <f t="shared" ref="C11:H11" si="1">SUM(C4:C10)</f>
        <v>295015</v>
      </c>
      <c r="D11" s="15">
        <f t="shared" si="1"/>
        <v>559367</v>
      </c>
      <c r="E11" s="15">
        <f t="shared" si="1"/>
        <v>33928</v>
      </c>
      <c r="F11" s="15">
        <f t="shared" si="1"/>
        <v>8335</v>
      </c>
      <c r="G11" s="15">
        <f t="shared" si="1"/>
        <v>118771</v>
      </c>
      <c r="H11" s="17">
        <f t="shared" si="1"/>
        <v>2309961</v>
      </c>
    </row>
    <row r="12" spans="1:14" x14ac:dyDescent="0.25">
      <c r="A12" s="34" t="s">
        <v>62</v>
      </c>
      <c r="B12" s="35"/>
      <c r="C12" s="35"/>
      <c r="D12" s="35"/>
      <c r="E12" s="35"/>
      <c r="F12" s="35"/>
      <c r="G12" s="35"/>
      <c r="H12" s="35"/>
    </row>
    <row r="13" spans="1:14" x14ac:dyDescent="0.25">
      <c r="A13" s="34" t="s">
        <v>49</v>
      </c>
      <c r="B13" s="35"/>
      <c r="C13" s="35"/>
      <c r="D13" s="35"/>
      <c r="E13" s="35"/>
      <c r="F13" s="35"/>
      <c r="G13" s="35"/>
      <c r="H13" s="35"/>
    </row>
    <row r="14" spans="1:14" x14ac:dyDescent="0.25">
      <c r="A14" s="33" t="s">
        <v>87</v>
      </c>
      <c r="B14" s="35"/>
      <c r="C14" s="35"/>
      <c r="D14" s="35"/>
      <c r="E14" s="35"/>
      <c r="F14" s="35"/>
      <c r="G14" s="35"/>
      <c r="H14" s="35"/>
    </row>
    <row r="16" spans="1:14" x14ac:dyDescent="0.25">
      <c r="A16" s="3" t="s">
        <v>11</v>
      </c>
    </row>
    <row r="17" spans="1:14" ht="36" x14ac:dyDescent="0.25">
      <c r="B17" s="21" t="s">
        <v>19</v>
      </c>
      <c r="C17" s="22" t="s">
        <v>20</v>
      </c>
      <c r="D17" s="22" t="s">
        <v>21</v>
      </c>
      <c r="E17" s="22" t="s">
        <v>22</v>
      </c>
      <c r="F17" s="22" t="s">
        <v>23</v>
      </c>
      <c r="G17" s="23" t="s">
        <v>24</v>
      </c>
      <c r="H17" s="24" t="s">
        <v>10</v>
      </c>
    </row>
    <row r="18" spans="1:14" x14ac:dyDescent="0.25">
      <c r="A18" s="25" t="s">
        <v>25</v>
      </c>
      <c r="B18" s="26">
        <v>26192</v>
      </c>
      <c r="C18" s="26">
        <v>10469</v>
      </c>
      <c r="D18" s="26">
        <v>0</v>
      </c>
      <c r="E18" s="26">
        <v>74030</v>
      </c>
      <c r="F18" s="26">
        <v>74</v>
      </c>
      <c r="G18" s="26">
        <v>1523</v>
      </c>
      <c r="H18" s="8">
        <f>SUM(B18:G18)</f>
        <v>112288</v>
      </c>
      <c r="I18" s="49"/>
      <c r="J18" s="49"/>
      <c r="K18" s="49"/>
      <c r="L18" s="49"/>
      <c r="M18" s="49"/>
      <c r="N18" s="49"/>
    </row>
    <row r="19" spans="1:14" x14ac:dyDescent="0.25">
      <c r="A19" s="27" t="s">
        <v>26</v>
      </c>
      <c r="B19" s="26">
        <v>387577</v>
      </c>
      <c r="C19" s="26">
        <v>77433</v>
      </c>
      <c r="D19" s="26">
        <v>0</v>
      </c>
      <c r="E19" s="26">
        <v>141024</v>
      </c>
      <c r="F19" s="26">
        <v>436</v>
      </c>
      <c r="G19" s="26">
        <v>10882</v>
      </c>
      <c r="H19" s="12">
        <f t="shared" ref="H19:H24" si="2">SUM(B19:G19)</f>
        <v>617352</v>
      </c>
      <c r="I19" s="49"/>
      <c r="J19" s="49"/>
      <c r="K19" s="49"/>
      <c r="L19" s="49"/>
      <c r="M19" s="49"/>
      <c r="N19" s="49"/>
    </row>
    <row r="20" spans="1:14" x14ac:dyDescent="0.25">
      <c r="A20" s="27" t="s">
        <v>27</v>
      </c>
      <c r="B20" s="26">
        <v>3666629</v>
      </c>
      <c r="C20" s="26">
        <v>396519</v>
      </c>
      <c r="D20" s="26">
        <v>1047</v>
      </c>
      <c r="E20" s="26">
        <v>20782</v>
      </c>
      <c r="F20" s="26">
        <v>5147</v>
      </c>
      <c r="G20" s="26">
        <v>74404</v>
      </c>
      <c r="H20" s="12">
        <f t="shared" si="2"/>
        <v>4164528</v>
      </c>
      <c r="I20" s="49"/>
      <c r="J20" s="49"/>
      <c r="K20" s="49"/>
      <c r="L20" s="49"/>
      <c r="M20" s="49"/>
      <c r="N20" s="49"/>
    </row>
    <row r="21" spans="1:14" x14ac:dyDescent="0.25">
      <c r="A21" s="27" t="s">
        <v>28</v>
      </c>
      <c r="B21" s="26">
        <v>4621533</v>
      </c>
      <c r="C21" s="26">
        <v>367396</v>
      </c>
      <c r="D21" s="26">
        <v>26969</v>
      </c>
      <c r="E21" s="26">
        <v>12</v>
      </c>
      <c r="F21" s="26">
        <v>9560</v>
      </c>
      <c r="G21" s="26">
        <v>180719</v>
      </c>
      <c r="H21" s="12">
        <f t="shared" si="2"/>
        <v>5206189</v>
      </c>
      <c r="I21" s="49"/>
      <c r="J21" s="49"/>
      <c r="K21" s="49"/>
      <c r="L21" s="49"/>
      <c r="M21" s="49"/>
      <c r="N21" s="49"/>
    </row>
    <row r="22" spans="1:14" x14ac:dyDescent="0.25">
      <c r="A22" s="27" t="s">
        <v>29</v>
      </c>
      <c r="B22" s="26">
        <v>1644554</v>
      </c>
      <c r="C22" s="26">
        <v>169458</v>
      </c>
      <c r="D22" s="26">
        <v>1302843</v>
      </c>
      <c r="E22" s="26">
        <v>1</v>
      </c>
      <c r="F22" s="26">
        <v>6261</v>
      </c>
      <c r="G22" s="26">
        <v>168105</v>
      </c>
      <c r="H22" s="12">
        <f t="shared" si="2"/>
        <v>3291222</v>
      </c>
      <c r="I22" s="49"/>
      <c r="J22" s="49"/>
      <c r="K22" s="49"/>
      <c r="L22" s="49"/>
      <c r="M22" s="49"/>
      <c r="N22" s="49"/>
    </row>
    <row r="23" spans="1:14" x14ac:dyDescent="0.25">
      <c r="A23" s="27" t="s">
        <v>30</v>
      </c>
      <c r="B23" s="26">
        <v>137264</v>
      </c>
      <c r="C23" s="26">
        <v>6265</v>
      </c>
      <c r="D23" s="26">
        <v>3047925</v>
      </c>
      <c r="E23" s="26">
        <v>3</v>
      </c>
      <c r="F23" s="26">
        <v>6377</v>
      </c>
      <c r="G23" s="26">
        <v>12594</v>
      </c>
      <c r="H23" s="12">
        <f t="shared" si="2"/>
        <v>3210428</v>
      </c>
      <c r="I23" s="49"/>
      <c r="J23" s="49"/>
      <c r="K23" s="49"/>
      <c r="L23" s="49"/>
      <c r="M23" s="49"/>
      <c r="N23" s="49"/>
    </row>
    <row r="24" spans="1:14" x14ac:dyDescent="0.25">
      <c r="A24" s="27" t="s">
        <v>31</v>
      </c>
      <c r="B24" s="26">
        <v>13623</v>
      </c>
      <c r="C24" s="26">
        <v>0</v>
      </c>
      <c r="D24" s="26">
        <v>1071611</v>
      </c>
      <c r="E24" s="26">
        <v>0</v>
      </c>
      <c r="F24" s="26">
        <v>4914</v>
      </c>
      <c r="G24" s="26">
        <v>4776</v>
      </c>
      <c r="H24" s="12">
        <f t="shared" si="2"/>
        <v>1094924</v>
      </c>
      <c r="I24" s="49"/>
      <c r="J24" s="49"/>
      <c r="K24" s="49"/>
      <c r="L24" s="49"/>
      <c r="M24" s="49"/>
      <c r="N24" s="49"/>
    </row>
    <row r="25" spans="1:14" x14ac:dyDescent="0.25">
      <c r="A25" s="28" t="s">
        <v>10</v>
      </c>
      <c r="B25" s="15">
        <f>SUM(B18:B24)</f>
        <v>10497372</v>
      </c>
      <c r="C25" s="15">
        <f t="shared" ref="C25" si="3">SUM(C18:C24)</f>
        <v>1027540</v>
      </c>
      <c r="D25" s="15">
        <f t="shared" ref="D25" si="4">SUM(D18:D24)</f>
        <v>5450395</v>
      </c>
      <c r="E25" s="15">
        <f t="shared" ref="E25" si="5">SUM(E18:E24)</f>
        <v>235852</v>
      </c>
      <c r="F25" s="15">
        <f t="shared" ref="F25" si="6">SUM(F18:F24)</f>
        <v>32769</v>
      </c>
      <c r="G25" s="15">
        <f t="shared" ref="G25" si="7">SUM(G18:G24)</f>
        <v>453003</v>
      </c>
      <c r="H25" s="17">
        <f t="shared" ref="H25" si="8">SUM(H18:H24)</f>
        <v>17696931</v>
      </c>
    </row>
    <row r="26" spans="1:14" x14ac:dyDescent="0.25">
      <c r="A26" s="34" t="s">
        <v>63</v>
      </c>
      <c r="B26" s="35"/>
      <c r="C26" s="35"/>
      <c r="D26" s="35"/>
      <c r="E26" s="35"/>
      <c r="F26" s="35"/>
      <c r="G26" s="35"/>
      <c r="H26" s="35"/>
    </row>
    <row r="27" spans="1:14" x14ac:dyDescent="0.25">
      <c r="A27" s="34" t="s">
        <v>49</v>
      </c>
      <c r="B27" s="35"/>
      <c r="C27" s="35"/>
      <c r="D27" s="35"/>
      <c r="E27" s="35"/>
      <c r="F27" s="35"/>
      <c r="G27" s="35"/>
      <c r="H27" s="35"/>
    </row>
    <row r="28" spans="1:14" x14ac:dyDescent="0.25">
      <c r="A28" s="33" t="s">
        <v>87</v>
      </c>
      <c r="B28" s="35"/>
      <c r="C28" s="35"/>
      <c r="D28" s="35"/>
      <c r="E28" s="35"/>
      <c r="F28" s="35"/>
      <c r="G28" s="35"/>
      <c r="H28" s="35"/>
    </row>
    <row r="30" spans="1:14" x14ac:dyDescent="0.25">
      <c r="A30" s="3" t="s">
        <v>12</v>
      </c>
    </row>
    <row r="31" spans="1:14" ht="36" x14ac:dyDescent="0.25">
      <c r="B31" s="21" t="s">
        <v>19</v>
      </c>
      <c r="C31" s="22" t="s">
        <v>20</v>
      </c>
      <c r="D31" s="22" t="s">
        <v>21</v>
      </c>
      <c r="E31" s="22" t="s">
        <v>22</v>
      </c>
      <c r="F31" s="22" t="s">
        <v>23</v>
      </c>
      <c r="G31" s="23" t="s">
        <v>24</v>
      </c>
      <c r="H31" s="24" t="s">
        <v>10</v>
      </c>
    </row>
    <row r="32" spans="1:14" x14ac:dyDescent="0.25">
      <c r="A32" s="25" t="s">
        <v>25</v>
      </c>
      <c r="B32" s="26">
        <f t="shared" ref="B32:B39" si="9">B4+B18</f>
        <v>28503</v>
      </c>
      <c r="C32" s="26">
        <f t="shared" ref="C32:H32" si="10">C4+C18</f>
        <v>11945</v>
      </c>
      <c r="D32" s="26">
        <f t="shared" si="10"/>
        <v>0</v>
      </c>
      <c r="E32" s="26">
        <f t="shared" si="10"/>
        <v>79164</v>
      </c>
      <c r="F32" s="26">
        <f t="shared" si="10"/>
        <v>75</v>
      </c>
      <c r="G32" s="26">
        <f t="shared" si="10"/>
        <v>2008</v>
      </c>
      <c r="H32" s="8">
        <f t="shared" si="10"/>
        <v>121695</v>
      </c>
    </row>
    <row r="33" spans="1:8" x14ac:dyDescent="0.25">
      <c r="A33" s="27" t="s">
        <v>26</v>
      </c>
      <c r="B33" s="26">
        <f t="shared" si="9"/>
        <v>411538</v>
      </c>
      <c r="C33" s="26">
        <f t="shared" ref="C33:H39" si="11">C5+C19</f>
        <v>88072</v>
      </c>
      <c r="D33" s="26">
        <f t="shared" si="11"/>
        <v>0</v>
      </c>
      <c r="E33" s="26">
        <f t="shared" si="11"/>
        <v>158675</v>
      </c>
      <c r="F33" s="26">
        <f t="shared" si="11"/>
        <v>554</v>
      </c>
      <c r="G33" s="26">
        <f t="shared" si="11"/>
        <v>13036</v>
      </c>
      <c r="H33" s="12">
        <f t="shared" si="11"/>
        <v>671875</v>
      </c>
    </row>
    <row r="34" spans="1:8" x14ac:dyDescent="0.25">
      <c r="A34" s="27" t="s">
        <v>27</v>
      </c>
      <c r="B34" s="26">
        <f t="shared" si="9"/>
        <v>4104430</v>
      </c>
      <c r="C34" s="26">
        <f t="shared" si="11"/>
        <v>509122</v>
      </c>
      <c r="D34" s="26">
        <f t="shared" si="11"/>
        <v>1359</v>
      </c>
      <c r="E34" s="26">
        <f t="shared" si="11"/>
        <v>31906</v>
      </c>
      <c r="F34" s="26">
        <f t="shared" si="11"/>
        <v>7000</v>
      </c>
      <c r="G34" s="26">
        <f t="shared" si="11"/>
        <v>102801</v>
      </c>
      <c r="H34" s="12">
        <f t="shared" si="11"/>
        <v>4756618</v>
      </c>
    </row>
    <row r="35" spans="1:8" x14ac:dyDescent="0.25">
      <c r="A35" s="27" t="s">
        <v>28</v>
      </c>
      <c r="B35" s="26">
        <f t="shared" si="9"/>
        <v>5210745</v>
      </c>
      <c r="C35" s="26">
        <f t="shared" si="11"/>
        <v>486307</v>
      </c>
      <c r="D35" s="26">
        <f t="shared" si="11"/>
        <v>30218</v>
      </c>
      <c r="E35" s="26">
        <f t="shared" si="11"/>
        <v>27</v>
      </c>
      <c r="F35" s="26">
        <f t="shared" si="11"/>
        <v>12344</v>
      </c>
      <c r="G35" s="26">
        <f t="shared" si="11"/>
        <v>226435</v>
      </c>
      <c r="H35" s="12">
        <f t="shared" si="11"/>
        <v>5966076</v>
      </c>
    </row>
    <row r="36" spans="1:8" x14ac:dyDescent="0.25">
      <c r="A36" s="27" t="s">
        <v>29</v>
      </c>
      <c r="B36" s="26">
        <f t="shared" si="9"/>
        <v>1858678</v>
      </c>
      <c r="C36" s="26">
        <f t="shared" si="11"/>
        <v>218820</v>
      </c>
      <c r="D36" s="26">
        <f t="shared" si="11"/>
        <v>1403788</v>
      </c>
      <c r="E36" s="26">
        <f t="shared" si="11"/>
        <v>5</v>
      </c>
      <c r="F36" s="26">
        <f t="shared" si="11"/>
        <v>8398</v>
      </c>
      <c r="G36" s="26">
        <f t="shared" si="11"/>
        <v>204356</v>
      </c>
      <c r="H36" s="12">
        <f t="shared" si="11"/>
        <v>3694045</v>
      </c>
    </row>
    <row r="37" spans="1:8" x14ac:dyDescent="0.25">
      <c r="A37" s="27" t="s">
        <v>30</v>
      </c>
      <c r="B37" s="26">
        <f t="shared" si="9"/>
        <v>162454</v>
      </c>
      <c r="C37" s="26">
        <f t="shared" si="11"/>
        <v>8289</v>
      </c>
      <c r="D37" s="26">
        <f t="shared" si="11"/>
        <v>3409046</v>
      </c>
      <c r="E37" s="26">
        <f t="shared" si="11"/>
        <v>3</v>
      </c>
      <c r="F37" s="26">
        <f t="shared" si="11"/>
        <v>7428</v>
      </c>
      <c r="G37" s="26">
        <f t="shared" si="11"/>
        <v>17385</v>
      </c>
      <c r="H37" s="12">
        <f t="shared" si="11"/>
        <v>3604605</v>
      </c>
    </row>
    <row r="38" spans="1:8" x14ac:dyDescent="0.25">
      <c r="A38" s="27" t="s">
        <v>31</v>
      </c>
      <c r="B38" s="26">
        <f t="shared" si="9"/>
        <v>15569</v>
      </c>
      <c r="C38" s="26">
        <f t="shared" si="11"/>
        <v>0</v>
      </c>
      <c r="D38" s="26">
        <f t="shared" si="11"/>
        <v>1165351</v>
      </c>
      <c r="E38" s="26">
        <f t="shared" si="11"/>
        <v>0</v>
      </c>
      <c r="F38" s="26">
        <f t="shared" si="11"/>
        <v>5305</v>
      </c>
      <c r="G38" s="26">
        <f t="shared" si="11"/>
        <v>5753</v>
      </c>
      <c r="H38" s="12">
        <f t="shared" si="11"/>
        <v>1191978</v>
      </c>
    </row>
    <row r="39" spans="1:8" x14ac:dyDescent="0.25">
      <c r="A39" s="28" t="s">
        <v>10</v>
      </c>
      <c r="B39" s="15">
        <f t="shared" si="9"/>
        <v>11791917</v>
      </c>
      <c r="C39" s="15">
        <f t="shared" si="11"/>
        <v>1322555</v>
      </c>
      <c r="D39" s="15">
        <f t="shared" si="11"/>
        <v>6009762</v>
      </c>
      <c r="E39" s="15">
        <f t="shared" si="11"/>
        <v>269780</v>
      </c>
      <c r="F39" s="15">
        <f t="shared" si="11"/>
        <v>41104</v>
      </c>
      <c r="G39" s="15">
        <f t="shared" si="11"/>
        <v>571774</v>
      </c>
      <c r="H39" s="17">
        <f t="shared" si="11"/>
        <v>20006892</v>
      </c>
    </row>
    <row r="40" spans="1:8" x14ac:dyDescent="0.25">
      <c r="A40" s="34" t="s">
        <v>49</v>
      </c>
    </row>
    <row r="41" spans="1:8" x14ac:dyDescent="0.25">
      <c r="A41" s="33" t="s">
        <v>87</v>
      </c>
    </row>
  </sheetData>
  <pageMargins left="0.7" right="0.7" top="0.75" bottom="0.75" header="0.3" footer="0.3"/>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heetViews>
  <sheetFormatPr baseColWidth="10" defaultRowHeight="15" x14ac:dyDescent="0.25"/>
  <cols>
    <col min="1" max="1" width="26.42578125" style="2" customWidth="1"/>
    <col min="2" max="8" width="16.42578125" style="2" customWidth="1"/>
    <col min="9" max="16384" width="11.42578125" style="2"/>
  </cols>
  <sheetData>
    <row r="1" spans="1:14" x14ac:dyDescent="0.25">
      <c r="A1" s="1" t="s">
        <v>76</v>
      </c>
    </row>
    <row r="2" spans="1:14" x14ac:dyDescent="0.25">
      <c r="A2" s="3" t="s">
        <v>0</v>
      </c>
    </row>
    <row r="3" spans="1:14" ht="36" x14ac:dyDescent="0.25">
      <c r="B3" s="21" t="s">
        <v>19</v>
      </c>
      <c r="C3" s="22" t="s">
        <v>20</v>
      </c>
      <c r="D3" s="22" t="s">
        <v>21</v>
      </c>
      <c r="E3" s="22" t="s">
        <v>22</v>
      </c>
      <c r="F3" s="22" t="s">
        <v>23</v>
      </c>
      <c r="G3" s="23" t="s">
        <v>24</v>
      </c>
      <c r="H3" s="24" t="s">
        <v>10</v>
      </c>
    </row>
    <row r="4" spans="1:14" x14ac:dyDescent="0.25">
      <c r="A4" s="25" t="s">
        <v>25</v>
      </c>
      <c r="B4" s="26">
        <v>946</v>
      </c>
      <c r="C4" s="26">
        <v>1004</v>
      </c>
      <c r="D4" s="26">
        <v>0</v>
      </c>
      <c r="E4" s="26">
        <v>5256</v>
      </c>
      <c r="F4" s="26">
        <v>78</v>
      </c>
      <c r="G4" s="26">
        <v>188</v>
      </c>
      <c r="H4" s="8">
        <f>SUM(B4:G4)</f>
        <v>7472</v>
      </c>
      <c r="I4" s="49"/>
      <c r="J4" s="49"/>
      <c r="K4" s="49"/>
      <c r="L4" s="49"/>
      <c r="M4" s="49"/>
      <c r="N4" s="49"/>
    </row>
    <row r="5" spans="1:14" x14ac:dyDescent="0.25">
      <c r="A5" s="27" t="s">
        <v>26</v>
      </c>
      <c r="B5" s="26">
        <v>12975</v>
      </c>
      <c r="C5" s="26">
        <v>7110</v>
      </c>
      <c r="D5" s="26">
        <v>0</v>
      </c>
      <c r="E5" s="26">
        <v>19587</v>
      </c>
      <c r="F5" s="26">
        <v>633</v>
      </c>
      <c r="G5" s="26">
        <v>1151</v>
      </c>
      <c r="H5" s="12">
        <f t="shared" ref="H5:H10" si="0">SUM(B5:G5)</f>
        <v>41456</v>
      </c>
      <c r="I5" s="49"/>
      <c r="J5" s="49"/>
      <c r="K5" s="49"/>
      <c r="L5" s="49"/>
      <c r="M5" s="49"/>
      <c r="N5" s="49"/>
    </row>
    <row r="6" spans="1:14" x14ac:dyDescent="0.25">
      <c r="A6" s="27" t="s">
        <v>27</v>
      </c>
      <c r="B6" s="26">
        <v>99657</v>
      </c>
      <c r="C6" s="26">
        <v>41422</v>
      </c>
      <c r="D6" s="26">
        <v>103</v>
      </c>
      <c r="E6" s="26">
        <v>8214</v>
      </c>
      <c r="F6" s="26">
        <v>8515</v>
      </c>
      <c r="G6" s="26">
        <v>10819</v>
      </c>
      <c r="H6" s="12">
        <f t="shared" si="0"/>
        <v>168730</v>
      </c>
      <c r="I6" s="49"/>
      <c r="J6" s="49"/>
      <c r="K6" s="49"/>
      <c r="L6" s="49"/>
      <c r="M6" s="49"/>
      <c r="N6" s="49"/>
    </row>
    <row r="7" spans="1:14" x14ac:dyDescent="0.25">
      <c r="A7" s="27" t="s">
        <v>28</v>
      </c>
      <c r="B7" s="26">
        <v>137729</v>
      </c>
      <c r="C7" s="26">
        <v>42310</v>
      </c>
      <c r="D7" s="26">
        <v>1053</v>
      </c>
      <c r="E7" s="26">
        <v>10</v>
      </c>
      <c r="F7" s="26">
        <v>12392</v>
      </c>
      <c r="G7" s="26">
        <v>18548</v>
      </c>
      <c r="H7" s="12">
        <f t="shared" si="0"/>
        <v>212042</v>
      </c>
      <c r="I7" s="49"/>
      <c r="J7" s="49"/>
      <c r="K7" s="49"/>
      <c r="L7" s="49"/>
      <c r="M7" s="49"/>
      <c r="N7" s="49"/>
    </row>
    <row r="8" spans="1:14" x14ac:dyDescent="0.25">
      <c r="A8" s="27" t="s">
        <v>29</v>
      </c>
      <c r="B8" s="26">
        <v>59323</v>
      </c>
      <c r="C8" s="26">
        <v>15725</v>
      </c>
      <c r="D8" s="26">
        <v>26059</v>
      </c>
      <c r="E8" s="26">
        <v>0</v>
      </c>
      <c r="F8" s="26">
        <v>10323</v>
      </c>
      <c r="G8" s="26">
        <v>16074</v>
      </c>
      <c r="H8" s="12">
        <f t="shared" si="0"/>
        <v>127504</v>
      </c>
      <c r="I8" s="49"/>
      <c r="J8" s="49"/>
      <c r="K8" s="49"/>
      <c r="L8" s="49"/>
      <c r="M8" s="49"/>
      <c r="N8" s="49"/>
    </row>
    <row r="9" spans="1:14" x14ac:dyDescent="0.25">
      <c r="A9" s="27" t="s">
        <v>30</v>
      </c>
      <c r="B9" s="26">
        <v>7151</v>
      </c>
      <c r="C9" s="26">
        <v>606</v>
      </c>
      <c r="D9" s="26">
        <v>115266</v>
      </c>
      <c r="E9" s="26">
        <v>0</v>
      </c>
      <c r="F9" s="26">
        <v>9277</v>
      </c>
      <c r="G9" s="26">
        <v>3866</v>
      </c>
      <c r="H9" s="12">
        <f t="shared" si="0"/>
        <v>136166</v>
      </c>
      <c r="I9" s="49"/>
      <c r="J9" s="49"/>
      <c r="K9" s="49"/>
      <c r="L9" s="49"/>
      <c r="M9" s="49"/>
      <c r="N9" s="49"/>
    </row>
    <row r="10" spans="1:14" x14ac:dyDescent="0.25">
      <c r="A10" s="27" t="s">
        <v>31</v>
      </c>
      <c r="B10" s="26">
        <v>873</v>
      </c>
      <c r="C10" s="26">
        <v>0</v>
      </c>
      <c r="D10" s="26">
        <v>73808</v>
      </c>
      <c r="E10" s="26">
        <v>0</v>
      </c>
      <c r="F10" s="26">
        <v>8007</v>
      </c>
      <c r="G10" s="26">
        <v>2390</v>
      </c>
      <c r="H10" s="12">
        <f t="shared" si="0"/>
        <v>85078</v>
      </c>
      <c r="I10" s="49"/>
      <c r="J10" s="49"/>
      <c r="K10" s="49"/>
      <c r="L10" s="49"/>
      <c r="M10" s="49"/>
      <c r="N10" s="49"/>
    </row>
    <row r="11" spans="1:14" x14ac:dyDescent="0.25">
      <c r="A11" s="28" t="s">
        <v>10</v>
      </c>
      <c r="B11" s="15">
        <f>SUM(B4:B10)</f>
        <v>318654</v>
      </c>
      <c r="C11" s="15">
        <f t="shared" ref="C11:H11" si="1">SUM(C4:C10)</f>
        <v>108177</v>
      </c>
      <c r="D11" s="15">
        <f t="shared" si="1"/>
        <v>216289</v>
      </c>
      <c r="E11" s="15">
        <f t="shared" si="1"/>
        <v>33067</v>
      </c>
      <c r="F11" s="15">
        <f t="shared" si="1"/>
        <v>49225</v>
      </c>
      <c r="G11" s="15">
        <f t="shared" si="1"/>
        <v>53036</v>
      </c>
      <c r="H11" s="17">
        <f t="shared" si="1"/>
        <v>778448</v>
      </c>
    </row>
    <row r="12" spans="1:14" x14ac:dyDescent="0.25">
      <c r="A12" s="34" t="s">
        <v>62</v>
      </c>
      <c r="B12" s="35"/>
      <c r="C12" s="35"/>
      <c r="D12" s="35"/>
      <c r="E12" s="35"/>
      <c r="F12" s="35"/>
      <c r="G12" s="35"/>
      <c r="H12" s="35"/>
    </row>
    <row r="13" spans="1:14" x14ac:dyDescent="0.25">
      <c r="A13" s="34" t="s">
        <v>49</v>
      </c>
      <c r="B13" s="35"/>
      <c r="C13" s="35"/>
      <c r="D13" s="35"/>
      <c r="E13" s="35"/>
      <c r="F13" s="35"/>
      <c r="G13" s="35"/>
      <c r="H13" s="35"/>
    </row>
    <row r="14" spans="1:14" x14ac:dyDescent="0.25">
      <c r="A14" s="33" t="s">
        <v>87</v>
      </c>
      <c r="B14" s="35"/>
      <c r="C14" s="35"/>
      <c r="D14" s="35"/>
      <c r="E14" s="35"/>
      <c r="F14" s="35"/>
      <c r="G14" s="35"/>
      <c r="H14" s="35"/>
    </row>
    <row r="16" spans="1:14" x14ac:dyDescent="0.25">
      <c r="A16" s="3" t="s">
        <v>11</v>
      </c>
    </row>
    <row r="17" spans="1:14" ht="36" x14ac:dyDescent="0.25">
      <c r="B17" s="21" t="s">
        <v>19</v>
      </c>
      <c r="C17" s="22" t="s">
        <v>20</v>
      </c>
      <c r="D17" s="22" t="s">
        <v>21</v>
      </c>
      <c r="E17" s="22" t="s">
        <v>22</v>
      </c>
      <c r="F17" s="22" t="s">
        <v>23</v>
      </c>
      <c r="G17" s="23" t="s">
        <v>24</v>
      </c>
      <c r="H17" s="24" t="s">
        <v>10</v>
      </c>
    </row>
    <row r="18" spans="1:14" x14ac:dyDescent="0.25">
      <c r="A18" s="25" t="s">
        <v>25</v>
      </c>
      <c r="B18" s="26">
        <v>19520</v>
      </c>
      <c r="C18" s="26">
        <v>10659</v>
      </c>
      <c r="D18" s="26">
        <v>0</v>
      </c>
      <c r="E18" s="26">
        <v>91452</v>
      </c>
      <c r="F18" s="26">
        <v>1129</v>
      </c>
      <c r="G18" s="26">
        <v>1654</v>
      </c>
      <c r="H18" s="8">
        <f>SUM(B18:G18)</f>
        <v>124414</v>
      </c>
      <c r="I18" s="49"/>
      <c r="J18" s="49"/>
      <c r="K18" s="49"/>
      <c r="L18" s="49"/>
      <c r="M18" s="49"/>
      <c r="N18" s="49"/>
    </row>
    <row r="19" spans="1:14" x14ac:dyDescent="0.25">
      <c r="A19" s="27" t="s">
        <v>26</v>
      </c>
      <c r="B19" s="26">
        <v>198069</v>
      </c>
      <c r="C19" s="26">
        <v>51514</v>
      </c>
      <c r="D19" s="26">
        <v>0</v>
      </c>
      <c r="E19" s="26">
        <v>153184</v>
      </c>
      <c r="F19" s="26">
        <v>7707</v>
      </c>
      <c r="G19" s="26">
        <v>8536</v>
      </c>
      <c r="H19" s="12">
        <f t="shared" ref="H19:H24" si="2">SUM(B19:G19)</f>
        <v>419010</v>
      </c>
      <c r="I19" s="49"/>
      <c r="J19" s="49"/>
      <c r="K19" s="49"/>
      <c r="L19" s="49"/>
      <c r="M19" s="49"/>
      <c r="N19" s="49"/>
    </row>
    <row r="20" spans="1:14" x14ac:dyDescent="0.25">
      <c r="A20" s="27" t="s">
        <v>27</v>
      </c>
      <c r="B20" s="26">
        <v>914772</v>
      </c>
      <c r="C20" s="26">
        <v>193891</v>
      </c>
      <c r="D20" s="26">
        <v>843</v>
      </c>
      <c r="E20" s="26">
        <v>16288</v>
      </c>
      <c r="F20" s="26">
        <v>39545</v>
      </c>
      <c r="G20" s="26">
        <v>44223</v>
      </c>
      <c r="H20" s="12">
        <f t="shared" si="2"/>
        <v>1209562</v>
      </c>
      <c r="I20" s="49"/>
      <c r="J20" s="49"/>
      <c r="K20" s="49"/>
      <c r="L20" s="49"/>
      <c r="M20" s="49"/>
      <c r="N20" s="49"/>
    </row>
    <row r="21" spans="1:14" x14ac:dyDescent="0.25">
      <c r="A21" s="27" t="s">
        <v>28</v>
      </c>
      <c r="B21" s="26">
        <v>1276946</v>
      </c>
      <c r="C21" s="26">
        <v>190162</v>
      </c>
      <c r="D21" s="26">
        <v>9432</v>
      </c>
      <c r="E21" s="26">
        <v>32</v>
      </c>
      <c r="F21" s="26">
        <v>35662</v>
      </c>
      <c r="G21" s="26">
        <v>108319</v>
      </c>
      <c r="H21" s="12">
        <f t="shared" si="2"/>
        <v>1620553</v>
      </c>
      <c r="I21" s="49"/>
      <c r="J21" s="49"/>
      <c r="K21" s="49"/>
      <c r="L21" s="49"/>
      <c r="M21" s="49"/>
      <c r="N21" s="49"/>
    </row>
    <row r="22" spans="1:14" x14ac:dyDescent="0.25">
      <c r="A22" s="27" t="s">
        <v>29</v>
      </c>
      <c r="B22" s="26">
        <v>578779</v>
      </c>
      <c r="C22" s="26">
        <v>74943</v>
      </c>
      <c r="D22" s="26">
        <v>381688</v>
      </c>
      <c r="E22" s="26">
        <v>3</v>
      </c>
      <c r="F22" s="26">
        <v>26578</v>
      </c>
      <c r="G22" s="26">
        <v>97107</v>
      </c>
      <c r="H22" s="12">
        <f t="shared" si="2"/>
        <v>1159098</v>
      </c>
      <c r="I22" s="49"/>
      <c r="J22" s="49"/>
      <c r="K22" s="49"/>
      <c r="L22" s="49"/>
      <c r="M22" s="49"/>
      <c r="N22" s="49"/>
    </row>
    <row r="23" spans="1:14" x14ac:dyDescent="0.25">
      <c r="A23" s="27" t="s">
        <v>30</v>
      </c>
      <c r="B23" s="26">
        <v>51823</v>
      </c>
      <c r="C23" s="26">
        <v>3775</v>
      </c>
      <c r="D23" s="26">
        <v>1490814</v>
      </c>
      <c r="E23" s="26">
        <v>0</v>
      </c>
      <c r="F23" s="26">
        <v>26372</v>
      </c>
      <c r="G23" s="26">
        <v>13049</v>
      </c>
      <c r="H23" s="12">
        <f t="shared" si="2"/>
        <v>1585833</v>
      </c>
      <c r="I23" s="49"/>
      <c r="J23" s="49"/>
      <c r="K23" s="49"/>
      <c r="L23" s="49"/>
      <c r="M23" s="49"/>
      <c r="N23" s="49"/>
    </row>
    <row r="24" spans="1:14" x14ac:dyDescent="0.25">
      <c r="A24" s="27" t="s">
        <v>31</v>
      </c>
      <c r="B24" s="26">
        <v>12178</v>
      </c>
      <c r="C24" s="26">
        <v>0</v>
      </c>
      <c r="D24" s="26">
        <v>1297392</v>
      </c>
      <c r="E24" s="26">
        <v>0</v>
      </c>
      <c r="F24" s="26">
        <v>51057</v>
      </c>
      <c r="G24" s="26">
        <v>14403</v>
      </c>
      <c r="H24" s="12">
        <f t="shared" si="2"/>
        <v>1375030</v>
      </c>
      <c r="I24" s="49"/>
      <c r="J24" s="49"/>
      <c r="K24" s="49"/>
      <c r="L24" s="49"/>
      <c r="M24" s="49"/>
      <c r="N24" s="49"/>
    </row>
    <row r="25" spans="1:14" x14ac:dyDescent="0.25">
      <c r="A25" s="28" t="s">
        <v>10</v>
      </c>
      <c r="B25" s="15">
        <f>SUM(B18:B24)</f>
        <v>3052087</v>
      </c>
      <c r="C25" s="15">
        <f t="shared" ref="C25" si="3">SUM(C18:C24)</f>
        <v>524944</v>
      </c>
      <c r="D25" s="15">
        <f t="shared" ref="D25" si="4">SUM(D18:D24)</f>
        <v>3180169</v>
      </c>
      <c r="E25" s="15">
        <f t="shared" ref="E25" si="5">SUM(E18:E24)</f>
        <v>260959</v>
      </c>
      <c r="F25" s="15">
        <f t="shared" ref="F25" si="6">SUM(F18:F24)</f>
        <v>188050</v>
      </c>
      <c r="G25" s="15">
        <f t="shared" ref="G25" si="7">SUM(G18:G24)</f>
        <v>287291</v>
      </c>
      <c r="H25" s="17">
        <f t="shared" ref="H25" si="8">SUM(H18:H24)</f>
        <v>7493500</v>
      </c>
    </row>
    <row r="26" spans="1:14" x14ac:dyDescent="0.25">
      <c r="A26" s="34" t="s">
        <v>63</v>
      </c>
      <c r="B26" s="35"/>
      <c r="C26" s="35"/>
      <c r="D26" s="35"/>
      <c r="E26" s="35"/>
      <c r="F26" s="35"/>
      <c r="G26" s="35"/>
      <c r="H26" s="35"/>
    </row>
    <row r="27" spans="1:14" x14ac:dyDescent="0.25">
      <c r="A27" s="34" t="s">
        <v>49</v>
      </c>
      <c r="B27" s="35"/>
      <c r="C27" s="35"/>
      <c r="D27" s="35"/>
      <c r="E27" s="35"/>
      <c r="F27" s="35"/>
      <c r="G27" s="35"/>
      <c r="H27" s="35"/>
    </row>
    <row r="28" spans="1:14" x14ac:dyDescent="0.25">
      <c r="A28" s="33" t="s">
        <v>87</v>
      </c>
      <c r="B28" s="35"/>
      <c r="C28" s="35"/>
      <c r="D28" s="35"/>
      <c r="E28" s="35"/>
      <c r="F28" s="35"/>
      <c r="G28" s="35"/>
      <c r="H28" s="35"/>
    </row>
    <row r="30" spans="1:14" x14ac:dyDescent="0.25">
      <c r="A30" s="3" t="s">
        <v>12</v>
      </c>
    </row>
    <row r="31" spans="1:14" ht="36" x14ac:dyDescent="0.25">
      <c r="B31" s="21" t="s">
        <v>19</v>
      </c>
      <c r="C31" s="22" t="s">
        <v>20</v>
      </c>
      <c r="D31" s="22" t="s">
        <v>21</v>
      </c>
      <c r="E31" s="22" t="s">
        <v>22</v>
      </c>
      <c r="F31" s="22" t="s">
        <v>23</v>
      </c>
      <c r="G31" s="23" t="s">
        <v>24</v>
      </c>
      <c r="H31" s="24" t="s">
        <v>10</v>
      </c>
    </row>
    <row r="32" spans="1:14" x14ac:dyDescent="0.25">
      <c r="A32" s="25" t="s">
        <v>25</v>
      </c>
      <c r="B32" s="26">
        <f t="shared" ref="B32:B39" si="9">B4+B18</f>
        <v>20466</v>
      </c>
      <c r="C32" s="26">
        <f t="shared" ref="C32:H32" si="10">C4+C18</f>
        <v>11663</v>
      </c>
      <c r="D32" s="26">
        <f t="shared" si="10"/>
        <v>0</v>
      </c>
      <c r="E32" s="26">
        <f t="shared" si="10"/>
        <v>96708</v>
      </c>
      <c r="F32" s="26">
        <f t="shared" si="10"/>
        <v>1207</v>
      </c>
      <c r="G32" s="26">
        <f t="shared" si="10"/>
        <v>1842</v>
      </c>
      <c r="H32" s="8">
        <f t="shared" si="10"/>
        <v>131886</v>
      </c>
    </row>
    <row r="33" spans="1:8" x14ac:dyDescent="0.25">
      <c r="A33" s="27" t="s">
        <v>26</v>
      </c>
      <c r="B33" s="26">
        <f t="shared" si="9"/>
        <v>211044</v>
      </c>
      <c r="C33" s="26">
        <f t="shared" ref="C33:H39" si="11">C5+C19</f>
        <v>58624</v>
      </c>
      <c r="D33" s="26">
        <f t="shared" si="11"/>
        <v>0</v>
      </c>
      <c r="E33" s="26">
        <f t="shared" si="11"/>
        <v>172771</v>
      </c>
      <c r="F33" s="26">
        <f t="shared" si="11"/>
        <v>8340</v>
      </c>
      <c r="G33" s="26">
        <f t="shared" si="11"/>
        <v>9687</v>
      </c>
      <c r="H33" s="12">
        <f t="shared" si="11"/>
        <v>460466</v>
      </c>
    </row>
    <row r="34" spans="1:8" x14ac:dyDescent="0.25">
      <c r="A34" s="27" t="s">
        <v>27</v>
      </c>
      <c r="B34" s="26">
        <f t="shared" si="9"/>
        <v>1014429</v>
      </c>
      <c r="C34" s="26">
        <f t="shared" si="11"/>
        <v>235313</v>
      </c>
      <c r="D34" s="26">
        <f t="shared" si="11"/>
        <v>946</v>
      </c>
      <c r="E34" s="26">
        <f t="shared" si="11"/>
        <v>24502</v>
      </c>
      <c r="F34" s="26">
        <f t="shared" si="11"/>
        <v>48060</v>
      </c>
      <c r="G34" s="26">
        <f t="shared" si="11"/>
        <v>55042</v>
      </c>
      <c r="H34" s="12">
        <f t="shared" si="11"/>
        <v>1378292</v>
      </c>
    </row>
    <row r="35" spans="1:8" x14ac:dyDescent="0.25">
      <c r="A35" s="27" t="s">
        <v>28</v>
      </c>
      <c r="B35" s="26">
        <f t="shared" si="9"/>
        <v>1414675</v>
      </c>
      <c r="C35" s="26">
        <f t="shared" si="11"/>
        <v>232472</v>
      </c>
      <c r="D35" s="26">
        <f t="shared" si="11"/>
        <v>10485</v>
      </c>
      <c r="E35" s="26">
        <f t="shared" si="11"/>
        <v>42</v>
      </c>
      <c r="F35" s="26">
        <f t="shared" si="11"/>
        <v>48054</v>
      </c>
      <c r="G35" s="26">
        <f t="shared" si="11"/>
        <v>126867</v>
      </c>
      <c r="H35" s="12">
        <f t="shared" si="11"/>
        <v>1832595</v>
      </c>
    </row>
    <row r="36" spans="1:8" x14ac:dyDescent="0.25">
      <c r="A36" s="27" t="s">
        <v>29</v>
      </c>
      <c r="B36" s="26">
        <f t="shared" si="9"/>
        <v>638102</v>
      </c>
      <c r="C36" s="26">
        <f t="shared" si="11"/>
        <v>90668</v>
      </c>
      <c r="D36" s="26">
        <f t="shared" si="11"/>
        <v>407747</v>
      </c>
      <c r="E36" s="26">
        <f t="shared" si="11"/>
        <v>3</v>
      </c>
      <c r="F36" s="26">
        <f t="shared" si="11"/>
        <v>36901</v>
      </c>
      <c r="G36" s="26">
        <f t="shared" si="11"/>
        <v>113181</v>
      </c>
      <c r="H36" s="12">
        <f t="shared" si="11"/>
        <v>1286602</v>
      </c>
    </row>
    <row r="37" spans="1:8" x14ac:dyDescent="0.25">
      <c r="A37" s="27" t="s">
        <v>30</v>
      </c>
      <c r="B37" s="26">
        <f t="shared" si="9"/>
        <v>58974</v>
      </c>
      <c r="C37" s="26">
        <f t="shared" si="11"/>
        <v>4381</v>
      </c>
      <c r="D37" s="26">
        <f t="shared" si="11"/>
        <v>1606080</v>
      </c>
      <c r="E37" s="26">
        <f t="shared" si="11"/>
        <v>0</v>
      </c>
      <c r="F37" s="26">
        <f t="shared" si="11"/>
        <v>35649</v>
      </c>
      <c r="G37" s="26">
        <f t="shared" si="11"/>
        <v>16915</v>
      </c>
      <c r="H37" s="12">
        <f t="shared" si="11"/>
        <v>1721999</v>
      </c>
    </row>
    <row r="38" spans="1:8" x14ac:dyDescent="0.25">
      <c r="A38" s="27" t="s">
        <v>31</v>
      </c>
      <c r="B38" s="26">
        <f t="shared" si="9"/>
        <v>13051</v>
      </c>
      <c r="C38" s="26">
        <f t="shared" si="11"/>
        <v>0</v>
      </c>
      <c r="D38" s="26">
        <f t="shared" si="11"/>
        <v>1371200</v>
      </c>
      <c r="E38" s="26">
        <f t="shared" si="11"/>
        <v>0</v>
      </c>
      <c r="F38" s="26">
        <f t="shared" si="11"/>
        <v>59064</v>
      </c>
      <c r="G38" s="26">
        <f t="shared" si="11"/>
        <v>16793</v>
      </c>
      <c r="H38" s="12">
        <f t="shared" si="11"/>
        <v>1460108</v>
      </c>
    </row>
    <row r="39" spans="1:8" x14ac:dyDescent="0.25">
      <c r="A39" s="28" t="s">
        <v>10</v>
      </c>
      <c r="B39" s="15">
        <f t="shared" si="9"/>
        <v>3370741</v>
      </c>
      <c r="C39" s="15">
        <f t="shared" si="11"/>
        <v>633121</v>
      </c>
      <c r="D39" s="15">
        <f t="shared" si="11"/>
        <v>3396458</v>
      </c>
      <c r="E39" s="15">
        <f t="shared" si="11"/>
        <v>294026</v>
      </c>
      <c r="F39" s="15">
        <f t="shared" si="11"/>
        <v>237275</v>
      </c>
      <c r="G39" s="15">
        <f t="shared" si="11"/>
        <v>340327</v>
      </c>
      <c r="H39" s="17">
        <f t="shared" si="11"/>
        <v>8271948</v>
      </c>
    </row>
    <row r="40" spans="1:8" x14ac:dyDescent="0.25">
      <c r="A40" s="34" t="s">
        <v>49</v>
      </c>
    </row>
    <row r="41" spans="1:8" x14ac:dyDescent="0.25">
      <c r="A41" s="33" t="s">
        <v>87</v>
      </c>
    </row>
  </sheetData>
  <pageMargins left="0.7" right="0.7" top="0.75" bottom="0.75" header="0.3" footer="0.3"/>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16384" width="40.42578125" style="2"/>
  </cols>
  <sheetData>
    <row r="1" spans="1:8" x14ac:dyDescent="0.25">
      <c r="A1" s="1" t="s">
        <v>77</v>
      </c>
    </row>
    <row r="2" spans="1:8" x14ac:dyDescent="0.25">
      <c r="A2" s="3" t="s">
        <v>0</v>
      </c>
    </row>
    <row r="3" spans="1:8" x14ac:dyDescent="0.25">
      <c r="B3" s="19" t="s">
        <v>13</v>
      </c>
      <c r="C3" s="20" t="s">
        <v>14</v>
      </c>
      <c r="D3" s="20" t="s">
        <v>15</v>
      </c>
      <c r="E3" s="20" t="s">
        <v>16</v>
      </c>
      <c r="F3" s="20" t="s">
        <v>17</v>
      </c>
      <c r="G3" s="18" t="s">
        <v>18</v>
      </c>
      <c r="H3" s="18" t="s">
        <v>1</v>
      </c>
    </row>
    <row r="4" spans="1:8" x14ac:dyDescent="0.25">
      <c r="A4" s="25" t="s">
        <v>32</v>
      </c>
      <c r="B4" s="6">
        <f>Men4_H!B4+Men4_F!B4</f>
        <v>13452</v>
      </c>
      <c r="C4" s="7">
        <f>Men4_H!C4+Men4_F!C4</f>
        <v>2226</v>
      </c>
      <c r="D4" s="7">
        <f>Men4_H!D4+Men4_F!D4</f>
        <v>715</v>
      </c>
      <c r="E4" s="7">
        <f>Men4_H!E4+Men4_F!E4</f>
        <v>234</v>
      </c>
      <c r="F4" s="7">
        <f>Men4_H!F4+Men4_F!F4</f>
        <v>189</v>
      </c>
      <c r="G4" s="7">
        <f>Men4_H!G4+Men4_F!G4</f>
        <v>147</v>
      </c>
      <c r="H4" s="8">
        <f>Men4_H!H4+Men4_F!H4</f>
        <v>16963</v>
      </c>
    </row>
    <row r="5" spans="1:8" x14ac:dyDescent="0.25">
      <c r="A5" s="27" t="s">
        <v>26</v>
      </c>
      <c r="B5" s="10">
        <f>Men4_H!B5+Men4_F!B5</f>
        <v>61531</v>
      </c>
      <c r="C5" s="11">
        <f>Men4_H!C5+Men4_F!C5</f>
        <v>21939</v>
      </c>
      <c r="D5" s="11">
        <f>Men4_H!D5+Men4_F!D5</f>
        <v>7889</v>
      </c>
      <c r="E5" s="11">
        <f>Men4_H!E5+Men4_F!E5</f>
        <v>2993</v>
      </c>
      <c r="F5" s="11">
        <f>Men4_H!F5+Men4_F!F5</f>
        <v>1002</v>
      </c>
      <c r="G5" s="11">
        <f>Men4_H!G5+Men4_F!G5</f>
        <v>624</v>
      </c>
      <c r="H5" s="12">
        <f>Men4_H!H5+Men4_F!H5</f>
        <v>95978</v>
      </c>
    </row>
    <row r="6" spans="1:8" x14ac:dyDescent="0.25">
      <c r="A6" s="27" t="s">
        <v>27</v>
      </c>
      <c r="B6" s="10">
        <f>Men4_H!B6+Men4_F!B6</f>
        <v>188331</v>
      </c>
      <c r="C6" s="11">
        <f>Men4_H!C6+Men4_F!C6</f>
        <v>162189</v>
      </c>
      <c r="D6" s="11">
        <f>Men4_H!D6+Men4_F!D6</f>
        <v>150775</v>
      </c>
      <c r="E6" s="11">
        <f>Men4_H!E6+Men4_F!E6</f>
        <v>146971</v>
      </c>
      <c r="F6" s="11">
        <f>Men4_H!F6+Men4_F!F6</f>
        <v>77394</v>
      </c>
      <c r="G6" s="11">
        <f>Men4_H!G6+Men4_F!G6</f>
        <v>35160</v>
      </c>
      <c r="H6" s="12">
        <f>Men4_H!H6+Men4_F!H6</f>
        <v>760820</v>
      </c>
    </row>
    <row r="7" spans="1:8" x14ac:dyDescent="0.25">
      <c r="A7" s="27" t="s">
        <v>28</v>
      </c>
      <c r="B7" s="10">
        <f>Men4_H!B7+Men4_F!B7</f>
        <v>172070</v>
      </c>
      <c r="C7" s="11">
        <f>Men4_H!C7+Men4_F!C7</f>
        <v>159029</v>
      </c>
      <c r="D7" s="11">
        <f>Men4_H!D7+Men4_F!D7</f>
        <v>172077</v>
      </c>
      <c r="E7" s="11">
        <f>Men4_H!E7+Men4_F!E7</f>
        <v>212203</v>
      </c>
      <c r="F7" s="11">
        <f>Men4_H!F7+Men4_F!F7</f>
        <v>155054</v>
      </c>
      <c r="G7" s="11">
        <f>Men4_H!G7+Men4_F!G7</f>
        <v>101496</v>
      </c>
      <c r="H7" s="12">
        <f>Men4_H!H7+Men4_F!H7</f>
        <v>971929</v>
      </c>
    </row>
    <row r="8" spans="1:8" x14ac:dyDescent="0.25">
      <c r="A8" s="27" t="s">
        <v>29</v>
      </c>
      <c r="B8" s="10">
        <f>Men4_H!B8+Men4_F!B8</f>
        <v>132624</v>
      </c>
      <c r="C8" s="11">
        <f>Men4_H!C8+Men4_F!C8</f>
        <v>183547</v>
      </c>
      <c r="D8" s="11">
        <f>Men4_H!D8+Men4_F!D8</f>
        <v>94122</v>
      </c>
      <c r="E8" s="11">
        <f>Men4_H!E8+Men4_F!E8</f>
        <v>60077</v>
      </c>
      <c r="F8" s="11">
        <f>Men4_H!F8+Men4_F!F8</f>
        <v>33801</v>
      </c>
      <c r="G8" s="11">
        <f>Men4_H!G8+Men4_F!G8</f>
        <v>26154</v>
      </c>
      <c r="H8" s="12">
        <f>Men4_H!H8+Men4_F!H8</f>
        <v>530325</v>
      </c>
    </row>
    <row r="9" spans="1:8" x14ac:dyDescent="0.25">
      <c r="A9" s="27" t="s">
        <v>30</v>
      </c>
      <c r="B9" s="10">
        <f>Men4_H!B9+Men4_F!B9</f>
        <v>168854</v>
      </c>
      <c r="C9" s="11">
        <f>Men4_H!C9+Men4_F!C9</f>
        <v>249004</v>
      </c>
      <c r="D9" s="11">
        <f>Men4_H!D9+Men4_F!D9</f>
        <v>63332</v>
      </c>
      <c r="E9" s="11">
        <f>Men4_H!E9+Men4_F!E9</f>
        <v>27104</v>
      </c>
      <c r="F9" s="11">
        <f>Men4_H!F9+Men4_F!F9</f>
        <v>12638</v>
      </c>
      <c r="G9" s="11">
        <f>Men4_H!G9+Men4_F!G9</f>
        <v>9411</v>
      </c>
      <c r="H9" s="12">
        <f>Men4_H!H9+Men4_F!H9</f>
        <v>530343</v>
      </c>
    </row>
    <row r="10" spans="1:8" x14ac:dyDescent="0.25">
      <c r="A10" s="27" t="s">
        <v>31</v>
      </c>
      <c r="B10" s="10">
        <f>Men4_H!B10+Men4_F!B10</f>
        <v>92635</v>
      </c>
      <c r="C10" s="11">
        <f>Men4_H!C10+Men4_F!C10</f>
        <v>73233</v>
      </c>
      <c r="D10" s="11">
        <f>Men4_H!D10+Men4_F!D10</f>
        <v>11095</v>
      </c>
      <c r="E10" s="11">
        <f>Men4_H!E10+Men4_F!E10</f>
        <v>3196</v>
      </c>
      <c r="F10" s="11">
        <f>Men4_H!F10+Men4_F!F10</f>
        <v>1243</v>
      </c>
      <c r="G10" s="11">
        <f>Men4_H!G10+Men4_F!G10</f>
        <v>730</v>
      </c>
      <c r="H10" s="12">
        <f>Men4_H!H10+Men4_F!H10</f>
        <v>182132</v>
      </c>
    </row>
    <row r="11" spans="1:8" x14ac:dyDescent="0.25">
      <c r="A11" s="13" t="s">
        <v>10</v>
      </c>
      <c r="B11" s="14">
        <f>Men4_H!B11+Men4_F!B11</f>
        <v>829497</v>
      </c>
      <c r="C11" s="15">
        <f>Men4_H!C11+Men4_F!C11</f>
        <v>851167</v>
      </c>
      <c r="D11" s="15">
        <f>Men4_H!D11+Men4_F!D11</f>
        <v>500005</v>
      </c>
      <c r="E11" s="15">
        <f>Men4_H!E11+Men4_F!E11</f>
        <v>452778</v>
      </c>
      <c r="F11" s="15">
        <f>Men4_H!F11+Men4_F!F11</f>
        <v>281321</v>
      </c>
      <c r="G11" s="15">
        <f>Men4_H!G11+Men4_F!G11</f>
        <v>173722</v>
      </c>
      <c r="H11" s="17">
        <f>Men4_H!H11+Men4_F!H11</f>
        <v>3088490</v>
      </c>
    </row>
    <row r="12" spans="1:8" x14ac:dyDescent="0.25">
      <c r="A12" s="34" t="s">
        <v>62</v>
      </c>
      <c r="B12" s="35"/>
      <c r="C12" s="35"/>
      <c r="D12" s="35"/>
      <c r="E12" s="35"/>
      <c r="F12" s="35"/>
      <c r="G12" s="35"/>
      <c r="H12" s="35"/>
    </row>
    <row r="13" spans="1:8" x14ac:dyDescent="0.25">
      <c r="A13" s="34" t="s">
        <v>49</v>
      </c>
      <c r="B13" s="35"/>
      <c r="C13" s="35"/>
      <c r="D13" s="35"/>
      <c r="E13" s="35"/>
      <c r="F13" s="35"/>
      <c r="G13" s="35"/>
      <c r="H13" s="35"/>
    </row>
    <row r="14" spans="1:8" x14ac:dyDescent="0.25">
      <c r="A14" s="33" t="s">
        <v>87</v>
      </c>
      <c r="B14" s="35"/>
      <c r="C14" s="35"/>
      <c r="D14" s="35"/>
      <c r="E14" s="35"/>
      <c r="F14" s="35"/>
      <c r="G14" s="35"/>
      <c r="H14" s="35"/>
    </row>
    <row r="16" spans="1:8" x14ac:dyDescent="0.25">
      <c r="A16" s="3" t="s">
        <v>11</v>
      </c>
    </row>
    <row r="17" spans="1:8" x14ac:dyDescent="0.25">
      <c r="B17" s="19" t="s">
        <v>13</v>
      </c>
      <c r="C17" s="20" t="s">
        <v>14</v>
      </c>
      <c r="D17" s="20" t="s">
        <v>15</v>
      </c>
      <c r="E17" s="20" t="s">
        <v>16</v>
      </c>
      <c r="F17" s="20" t="s">
        <v>17</v>
      </c>
      <c r="G17" s="18" t="s">
        <v>18</v>
      </c>
      <c r="H17" s="4" t="s">
        <v>1</v>
      </c>
    </row>
    <row r="18" spans="1:8" x14ac:dyDescent="0.25">
      <c r="A18" s="25" t="s">
        <v>32</v>
      </c>
      <c r="B18" s="6">
        <f>Men4_H!B18+Men4_F!B18</f>
        <v>199306</v>
      </c>
      <c r="C18" s="7">
        <f>Men4_H!C18+Men4_F!C18</f>
        <v>30331</v>
      </c>
      <c r="D18" s="7">
        <f>Men4_H!D18+Men4_F!D18</f>
        <v>5430</v>
      </c>
      <c r="E18" s="7">
        <f>Men4_H!E18+Men4_F!E18</f>
        <v>1597</v>
      </c>
      <c r="F18" s="7">
        <f>Men4_H!F18+Men4_F!F18</f>
        <v>583</v>
      </c>
      <c r="G18" s="7">
        <f>Men4_H!G18+Men4_F!G18</f>
        <v>482</v>
      </c>
      <c r="H18" s="8">
        <f>Men4_H!H18+Men4_F!H18</f>
        <v>237729</v>
      </c>
    </row>
    <row r="19" spans="1:8" x14ac:dyDescent="0.25">
      <c r="A19" s="27" t="s">
        <v>26</v>
      </c>
      <c r="B19" s="10">
        <f>Men4_H!B19+Men4_F!B19</f>
        <v>651938</v>
      </c>
      <c r="C19" s="11">
        <f>Men4_H!C19+Men4_F!C19</f>
        <v>292921</v>
      </c>
      <c r="D19" s="11">
        <f>Men4_H!D19+Men4_F!D19</f>
        <v>66499</v>
      </c>
      <c r="E19" s="11">
        <f>Men4_H!E19+Men4_F!E19</f>
        <v>18510</v>
      </c>
      <c r="F19" s="11">
        <f>Men4_H!F19+Men4_F!F19</f>
        <v>4468</v>
      </c>
      <c r="G19" s="11">
        <f>Men4_H!G19+Men4_F!G19</f>
        <v>2026</v>
      </c>
      <c r="H19" s="12">
        <f>Men4_H!H19+Men4_F!H19</f>
        <v>1036362</v>
      </c>
    </row>
    <row r="20" spans="1:8" x14ac:dyDescent="0.25">
      <c r="A20" s="27" t="s">
        <v>27</v>
      </c>
      <c r="B20" s="10">
        <f>Men4_H!B20+Men4_F!B20</f>
        <v>1582520</v>
      </c>
      <c r="C20" s="11">
        <f>Men4_H!C20+Men4_F!C20</f>
        <v>1260798</v>
      </c>
      <c r="D20" s="11">
        <f>Men4_H!D20+Men4_F!D20</f>
        <v>1066378</v>
      </c>
      <c r="E20" s="11">
        <f>Men4_H!E20+Men4_F!E20</f>
        <v>1049249</v>
      </c>
      <c r="F20" s="11">
        <f>Men4_H!F20+Men4_F!F20</f>
        <v>320248</v>
      </c>
      <c r="G20" s="11">
        <f>Men4_H!G20+Men4_F!G20</f>
        <v>94897</v>
      </c>
      <c r="H20" s="12">
        <f>Men4_H!H20+Men4_F!H20</f>
        <v>5374090</v>
      </c>
    </row>
    <row r="21" spans="1:8" x14ac:dyDescent="0.25">
      <c r="A21" s="27" t="s">
        <v>28</v>
      </c>
      <c r="B21" s="10">
        <f>Men4_H!B21+Men4_F!B21</f>
        <v>1669095</v>
      </c>
      <c r="C21" s="11">
        <f>Men4_H!C21+Men4_F!C21</f>
        <v>1454014</v>
      </c>
      <c r="D21" s="11">
        <f>Men4_H!D21+Men4_F!D21</f>
        <v>1436199</v>
      </c>
      <c r="E21" s="11">
        <f>Men4_H!E21+Men4_F!E21</f>
        <v>1553471</v>
      </c>
      <c r="F21" s="11">
        <f>Men4_H!F21+Men4_F!F21</f>
        <v>549831</v>
      </c>
      <c r="G21" s="11">
        <f>Men4_H!G21+Men4_F!G21</f>
        <v>164132</v>
      </c>
      <c r="H21" s="12">
        <f>Men4_H!H21+Men4_F!H21</f>
        <v>6826742</v>
      </c>
    </row>
    <row r="22" spans="1:8" x14ac:dyDescent="0.25">
      <c r="A22" s="27" t="s">
        <v>29</v>
      </c>
      <c r="B22" s="10">
        <f>Men4_H!B22+Men4_F!B22</f>
        <v>1543677</v>
      </c>
      <c r="C22" s="11">
        <f>Men4_H!C22+Men4_F!C22</f>
        <v>2057712</v>
      </c>
      <c r="D22" s="11">
        <f>Men4_H!D22+Men4_F!D22</f>
        <v>576629</v>
      </c>
      <c r="E22" s="11">
        <f>Men4_H!E22+Men4_F!E22</f>
        <v>201067</v>
      </c>
      <c r="F22" s="11">
        <f>Men4_H!F22+Men4_F!F22</f>
        <v>51709</v>
      </c>
      <c r="G22" s="11">
        <f>Men4_H!G22+Men4_F!G22</f>
        <v>19527</v>
      </c>
      <c r="H22" s="12">
        <f>Men4_H!H22+Men4_F!H22</f>
        <v>4450321</v>
      </c>
    </row>
    <row r="23" spans="1:8" x14ac:dyDescent="0.25">
      <c r="A23" s="27" t="s">
        <v>30</v>
      </c>
      <c r="B23" s="10">
        <f>Men4_H!B23+Men4_F!B23</f>
        <v>2017366</v>
      </c>
      <c r="C23" s="11">
        <f>Men4_H!C23+Men4_F!C23</f>
        <v>2489226</v>
      </c>
      <c r="D23" s="11">
        <f>Men4_H!D23+Men4_F!D23</f>
        <v>232233</v>
      </c>
      <c r="E23" s="11">
        <f>Men4_H!E23+Men4_F!E23</f>
        <v>43320</v>
      </c>
      <c r="F23" s="11">
        <f>Men4_H!F23+Men4_F!F23</f>
        <v>10087</v>
      </c>
      <c r="G23" s="11">
        <f>Men4_H!G23+Men4_F!G23</f>
        <v>4031</v>
      </c>
      <c r="H23" s="12">
        <f>Men4_H!H23+Men4_F!H23</f>
        <v>4796263</v>
      </c>
    </row>
    <row r="24" spans="1:8" x14ac:dyDescent="0.25">
      <c r="A24" s="27" t="s">
        <v>31</v>
      </c>
      <c r="B24" s="10">
        <f>Men4_H!B24+Men4_F!B24</f>
        <v>1533521</v>
      </c>
      <c r="C24" s="11">
        <f>Men4_H!C24+Men4_F!C24</f>
        <v>865579</v>
      </c>
      <c r="D24" s="11">
        <f>Men4_H!D24+Men4_F!D24</f>
        <v>59975</v>
      </c>
      <c r="E24" s="11">
        <f>Men4_H!E24+Men4_F!E24</f>
        <v>8422</v>
      </c>
      <c r="F24" s="11">
        <f>Men4_H!F24+Men4_F!F24</f>
        <v>1753</v>
      </c>
      <c r="G24" s="11">
        <f>Men4_H!G24+Men4_F!G24</f>
        <v>703</v>
      </c>
      <c r="H24" s="12">
        <f>Men4_H!H24+Men4_F!H24</f>
        <v>2469953</v>
      </c>
    </row>
    <row r="25" spans="1:8" x14ac:dyDescent="0.25">
      <c r="A25" s="13" t="s">
        <v>10</v>
      </c>
      <c r="B25" s="14">
        <f>Men4_H!B25+Men4_F!B25</f>
        <v>9197423</v>
      </c>
      <c r="C25" s="15">
        <f>Men4_H!C25+Men4_F!C25</f>
        <v>8450581</v>
      </c>
      <c r="D25" s="15">
        <f>Men4_H!D25+Men4_F!D25</f>
        <v>3443343</v>
      </c>
      <c r="E25" s="15">
        <f>Men4_H!E25+Men4_F!E25</f>
        <v>2875636</v>
      </c>
      <c r="F25" s="15">
        <f>Men4_H!F25+Men4_F!F25</f>
        <v>938679</v>
      </c>
      <c r="G25" s="15">
        <f>Men4_H!G25+Men4_F!G25</f>
        <v>285798</v>
      </c>
      <c r="H25" s="17">
        <f>Men4_H!H25+Men4_F!H25</f>
        <v>25191460</v>
      </c>
    </row>
    <row r="26" spans="1:8" x14ac:dyDescent="0.25">
      <c r="A26" s="34" t="s">
        <v>63</v>
      </c>
      <c r="B26" s="35"/>
      <c r="C26" s="35"/>
      <c r="D26" s="35"/>
      <c r="E26" s="35"/>
      <c r="F26" s="35"/>
      <c r="G26" s="35"/>
      <c r="H26" s="35"/>
    </row>
    <row r="27" spans="1:8" x14ac:dyDescent="0.25">
      <c r="A27" s="34" t="s">
        <v>49</v>
      </c>
      <c r="B27" s="35"/>
      <c r="C27" s="35"/>
      <c r="D27" s="35"/>
      <c r="E27" s="35"/>
      <c r="F27" s="35"/>
      <c r="G27" s="35"/>
      <c r="H27" s="35"/>
    </row>
    <row r="28" spans="1:8" x14ac:dyDescent="0.25">
      <c r="A28" s="33" t="s">
        <v>87</v>
      </c>
      <c r="B28" s="35"/>
      <c r="C28" s="35"/>
      <c r="D28" s="35"/>
      <c r="E28" s="35"/>
      <c r="F28" s="35"/>
      <c r="G28" s="35"/>
      <c r="H28" s="35"/>
    </row>
    <row r="30" spans="1:8" x14ac:dyDescent="0.25">
      <c r="A30" s="3" t="s">
        <v>12</v>
      </c>
    </row>
    <row r="31" spans="1:8" x14ac:dyDescent="0.25">
      <c r="B31" s="19" t="s">
        <v>13</v>
      </c>
      <c r="C31" s="20" t="s">
        <v>14</v>
      </c>
      <c r="D31" s="20" t="s">
        <v>15</v>
      </c>
      <c r="E31" s="20" t="s">
        <v>16</v>
      </c>
      <c r="F31" s="20" t="s">
        <v>17</v>
      </c>
      <c r="G31" s="18" t="s">
        <v>18</v>
      </c>
      <c r="H31" s="4" t="s">
        <v>1</v>
      </c>
    </row>
    <row r="32" spans="1:8" x14ac:dyDescent="0.25">
      <c r="A32" s="25" t="s">
        <v>32</v>
      </c>
      <c r="B32" s="6">
        <f t="shared" ref="B32:H39" si="0">B4+B18</f>
        <v>212758</v>
      </c>
      <c r="C32" s="7">
        <f t="shared" si="0"/>
        <v>32557</v>
      </c>
      <c r="D32" s="7">
        <f t="shared" si="0"/>
        <v>6145</v>
      </c>
      <c r="E32" s="7">
        <f t="shared" si="0"/>
        <v>1831</v>
      </c>
      <c r="F32" s="7">
        <f t="shared" si="0"/>
        <v>772</v>
      </c>
      <c r="G32" s="7">
        <f t="shared" si="0"/>
        <v>629</v>
      </c>
      <c r="H32" s="8">
        <f t="shared" si="0"/>
        <v>254692</v>
      </c>
    </row>
    <row r="33" spans="1:8" x14ac:dyDescent="0.25">
      <c r="A33" s="27" t="s">
        <v>26</v>
      </c>
      <c r="B33" s="10">
        <f t="shared" si="0"/>
        <v>713469</v>
      </c>
      <c r="C33" s="11">
        <f t="shared" si="0"/>
        <v>314860</v>
      </c>
      <c r="D33" s="11">
        <f t="shared" si="0"/>
        <v>74388</v>
      </c>
      <c r="E33" s="11">
        <f t="shared" si="0"/>
        <v>21503</v>
      </c>
      <c r="F33" s="11">
        <f t="shared" si="0"/>
        <v>5470</v>
      </c>
      <c r="G33" s="11">
        <f t="shared" si="0"/>
        <v>2650</v>
      </c>
      <c r="H33" s="12">
        <f t="shared" si="0"/>
        <v>1132340</v>
      </c>
    </row>
    <row r="34" spans="1:8" x14ac:dyDescent="0.25">
      <c r="A34" s="27" t="s">
        <v>27</v>
      </c>
      <c r="B34" s="10">
        <f t="shared" si="0"/>
        <v>1770851</v>
      </c>
      <c r="C34" s="11">
        <f t="shared" si="0"/>
        <v>1422987</v>
      </c>
      <c r="D34" s="11">
        <f t="shared" si="0"/>
        <v>1217153</v>
      </c>
      <c r="E34" s="11">
        <f t="shared" si="0"/>
        <v>1196220</v>
      </c>
      <c r="F34" s="11">
        <f t="shared" si="0"/>
        <v>397642</v>
      </c>
      <c r="G34" s="11">
        <f t="shared" si="0"/>
        <v>130057</v>
      </c>
      <c r="H34" s="12">
        <f t="shared" si="0"/>
        <v>6134910</v>
      </c>
    </row>
    <row r="35" spans="1:8" x14ac:dyDescent="0.25">
      <c r="A35" s="27" t="s">
        <v>28</v>
      </c>
      <c r="B35" s="10">
        <f t="shared" si="0"/>
        <v>1841165</v>
      </c>
      <c r="C35" s="11">
        <f t="shared" si="0"/>
        <v>1613043</v>
      </c>
      <c r="D35" s="11">
        <f t="shared" si="0"/>
        <v>1608276</v>
      </c>
      <c r="E35" s="11">
        <f t="shared" si="0"/>
        <v>1765674</v>
      </c>
      <c r="F35" s="11">
        <f t="shared" si="0"/>
        <v>704885</v>
      </c>
      <c r="G35" s="11">
        <f t="shared" si="0"/>
        <v>265628</v>
      </c>
      <c r="H35" s="12">
        <f t="shared" si="0"/>
        <v>7798671</v>
      </c>
    </row>
    <row r="36" spans="1:8" x14ac:dyDescent="0.25">
      <c r="A36" s="27" t="s">
        <v>29</v>
      </c>
      <c r="B36" s="10">
        <f t="shared" si="0"/>
        <v>1676301</v>
      </c>
      <c r="C36" s="11">
        <f t="shared" si="0"/>
        <v>2241259</v>
      </c>
      <c r="D36" s="11">
        <f t="shared" si="0"/>
        <v>670751</v>
      </c>
      <c r="E36" s="11">
        <f t="shared" si="0"/>
        <v>261144</v>
      </c>
      <c r="F36" s="11">
        <f t="shared" si="0"/>
        <v>85510</v>
      </c>
      <c r="G36" s="11">
        <f t="shared" si="0"/>
        <v>45681</v>
      </c>
      <c r="H36" s="12">
        <f t="shared" si="0"/>
        <v>4980646</v>
      </c>
    </row>
    <row r="37" spans="1:8" x14ac:dyDescent="0.25">
      <c r="A37" s="27" t="s">
        <v>30</v>
      </c>
      <c r="B37" s="10">
        <f t="shared" si="0"/>
        <v>2186220</v>
      </c>
      <c r="C37" s="11">
        <f t="shared" si="0"/>
        <v>2738230</v>
      </c>
      <c r="D37" s="11">
        <f t="shared" si="0"/>
        <v>295565</v>
      </c>
      <c r="E37" s="11">
        <f t="shared" si="0"/>
        <v>70424</v>
      </c>
      <c r="F37" s="11">
        <f t="shared" si="0"/>
        <v>22725</v>
      </c>
      <c r="G37" s="11">
        <f t="shared" si="0"/>
        <v>13442</v>
      </c>
      <c r="H37" s="12">
        <f t="shared" si="0"/>
        <v>5326606</v>
      </c>
    </row>
    <row r="38" spans="1:8" x14ac:dyDescent="0.25">
      <c r="A38" s="27" t="s">
        <v>31</v>
      </c>
      <c r="B38" s="10">
        <f t="shared" si="0"/>
        <v>1626156</v>
      </c>
      <c r="C38" s="11">
        <f t="shared" si="0"/>
        <v>938812</v>
      </c>
      <c r="D38" s="11">
        <f t="shared" si="0"/>
        <v>71070</v>
      </c>
      <c r="E38" s="11">
        <f t="shared" si="0"/>
        <v>11618</v>
      </c>
      <c r="F38" s="11">
        <f t="shared" si="0"/>
        <v>2996</v>
      </c>
      <c r="G38" s="11">
        <f t="shared" si="0"/>
        <v>1433</v>
      </c>
      <c r="H38" s="12">
        <f t="shared" si="0"/>
        <v>2652085</v>
      </c>
    </row>
    <row r="39" spans="1:8" x14ac:dyDescent="0.25">
      <c r="A39" s="13" t="s">
        <v>10</v>
      </c>
      <c r="B39" s="14">
        <f t="shared" si="0"/>
        <v>10026920</v>
      </c>
      <c r="C39" s="15">
        <f t="shared" si="0"/>
        <v>9301748</v>
      </c>
      <c r="D39" s="15">
        <f t="shared" si="0"/>
        <v>3943348</v>
      </c>
      <c r="E39" s="15">
        <f t="shared" si="0"/>
        <v>3328414</v>
      </c>
      <c r="F39" s="15">
        <f t="shared" si="0"/>
        <v>1220000</v>
      </c>
      <c r="G39" s="15">
        <f t="shared" si="0"/>
        <v>459520</v>
      </c>
      <c r="H39" s="17">
        <f t="shared" si="0"/>
        <v>28279950</v>
      </c>
    </row>
    <row r="40" spans="1:8" x14ac:dyDescent="0.25">
      <c r="A40" s="34" t="s">
        <v>49</v>
      </c>
    </row>
    <row r="41" spans="1:8" x14ac:dyDescent="0.25">
      <c r="A41" s="33" t="s">
        <v>87</v>
      </c>
    </row>
  </sheetData>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workbookViewId="0"/>
  </sheetViews>
  <sheetFormatPr baseColWidth="10" defaultColWidth="40.42578125" defaultRowHeight="15" x14ac:dyDescent="0.25"/>
  <cols>
    <col min="1" max="1" width="40.42578125" style="2"/>
    <col min="2" max="2" width="13.5703125" style="2" bestFit="1" customWidth="1"/>
    <col min="3" max="5" width="19.140625" style="2" bestFit="1" customWidth="1"/>
    <col min="6" max="6" width="20" style="2" bestFit="1" customWidth="1"/>
    <col min="7" max="7" width="20.85546875" style="2" bestFit="1" customWidth="1"/>
    <col min="8" max="8" width="12.7109375" style="2" bestFit="1" customWidth="1"/>
    <col min="9" max="9" width="10" style="2" customWidth="1"/>
    <col min="10" max="10" width="11.5703125" style="2" customWidth="1"/>
    <col min="11" max="11" width="11.28515625" style="2" customWidth="1"/>
    <col min="12" max="12" width="10.28515625" style="2" customWidth="1"/>
    <col min="13" max="13" width="10.7109375" style="2" customWidth="1"/>
    <col min="14" max="14" width="9.85546875" style="2" customWidth="1"/>
    <col min="15" max="16384" width="40.42578125" style="2"/>
  </cols>
  <sheetData>
    <row r="1" spans="1:14" x14ac:dyDescent="0.25">
      <c r="A1" s="1" t="s">
        <v>78</v>
      </c>
    </row>
    <row r="2" spans="1:14" x14ac:dyDescent="0.25">
      <c r="A2" s="3" t="s">
        <v>0</v>
      </c>
    </row>
    <row r="3" spans="1:14" x14ac:dyDescent="0.25">
      <c r="B3" s="19" t="s">
        <v>13</v>
      </c>
      <c r="C3" s="20" t="s">
        <v>14</v>
      </c>
      <c r="D3" s="20" t="s">
        <v>15</v>
      </c>
      <c r="E3" s="20" t="s">
        <v>16</v>
      </c>
      <c r="F3" s="20" t="s">
        <v>17</v>
      </c>
      <c r="G3" s="18" t="s">
        <v>18</v>
      </c>
      <c r="H3" s="18" t="s">
        <v>1</v>
      </c>
    </row>
    <row r="4" spans="1:14" x14ac:dyDescent="0.25">
      <c r="A4" s="25" t="s">
        <v>32</v>
      </c>
      <c r="B4" s="6">
        <v>7185</v>
      </c>
      <c r="C4" s="7">
        <v>1338</v>
      </c>
      <c r="D4" s="7">
        <v>493</v>
      </c>
      <c r="E4" s="7">
        <v>184</v>
      </c>
      <c r="F4" s="7">
        <v>131</v>
      </c>
      <c r="G4" s="7">
        <v>111</v>
      </c>
      <c r="H4" s="8">
        <f>SUM(B4:G4)</f>
        <v>9442</v>
      </c>
      <c r="I4" s="49"/>
      <c r="J4" s="49"/>
      <c r="K4" s="49"/>
      <c r="L4" s="49"/>
      <c r="M4" s="49"/>
      <c r="N4" s="49"/>
    </row>
    <row r="5" spans="1:14" x14ac:dyDescent="0.25">
      <c r="A5" s="27" t="s">
        <v>26</v>
      </c>
      <c r="B5" s="10">
        <v>30761</v>
      </c>
      <c r="C5" s="11">
        <v>14553</v>
      </c>
      <c r="D5" s="11">
        <v>5618</v>
      </c>
      <c r="E5" s="11">
        <v>2302</v>
      </c>
      <c r="F5" s="11">
        <v>781</v>
      </c>
      <c r="G5" s="11">
        <v>508</v>
      </c>
      <c r="H5" s="12">
        <f t="shared" ref="H5:H10" si="0">SUM(B5:G5)</f>
        <v>54523</v>
      </c>
      <c r="I5" s="49"/>
      <c r="J5" s="49"/>
      <c r="K5" s="49"/>
      <c r="L5" s="49"/>
      <c r="M5" s="49"/>
      <c r="N5" s="49"/>
    </row>
    <row r="6" spans="1:14" x14ac:dyDescent="0.25">
      <c r="A6" s="27" t="s">
        <v>27</v>
      </c>
      <c r="B6" s="10">
        <v>119960</v>
      </c>
      <c r="C6" s="11">
        <v>121343</v>
      </c>
      <c r="D6" s="11">
        <v>119788</v>
      </c>
      <c r="E6" s="11">
        <v>129052</v>
      </c>
      <c r="F6" s="11">
        <v>70371</v>
      </c>
      <c r="G6" s="11">
        <v>31577</v>
      </c>
      <c r="H6" s="12">
        <f t="shared" si="0"/>
        <v>592091</v>
      </c>
      <c r="I6" s="49"/>
      <c r="J6" s="49"/>
      <c r="K6" s="49"/>
      <c r="L6" s="49"/>
      <c r="M6" s="49"/>
      <c r="N6" s="49"/>
    </row>
    <row r="7" spans="1:14" x14ac:dyDescent="0.25">
      <c r="A7" s="27" t="s">
        <v>28</v>
      </c>
      <c r="B7" s="10">
        <v>111120</v>
      </c>
      <c r="C7" s="11">
        <v>101238</v>
      </c>
      <c r="D7" s="11">
        <v>123657</v>
      </c>
      <c r="E7" s="11">
        <v>185338</v>
      </c>
      <c r="F7" s="11">
        <v>143836</v>
      </c>
      <c r="G7" s="11">
        <v>94698</v>
      </c>
      <c r="H7" s="12">
        <f t="shared" si="0"/>
        <v>759887</v>
      </c>
      <c r="I7" s="49"/>
      <c r="J7" s="49"/>
      <c r="K7" s="49"/>
      <c r="L7" s="49"/>
      <c r="M7" s="49"/>
      <c r="N7" s="49"/>
    </row>
    <row r="8" spans="1:14" x14ac:dyDescent="0.25">
      <c r="A8" s="27" t="s">
        <v>29</v>
      </c>
      <c r="B8" s="10">
        <v>60795</v>
      </c>
      <c r="C8" s="11">
        <v>150056</v>
      </c>
      <c r="D8" s="11">
        <v>79898</v>
      </c>
      <c r="E8" s="11">
        <v>54784</v>
      </c>
      <c r="F8" s="11">
        <v>32115</v>
      </c>
      <c r="G8" s="11">
        <v>25174</v>
      </c>
      <c r="H8" s="12">
        <f t="shared" si="0"/>
        <v>402822</v>
      </c>
      <c r="I8" s="49"/>
      <c r="J8" s="49"/>
      <c r="K8" s="49"/>
      <c r="L8" s="49"/>
      <c r="M8" s="49"/>
      <c r="N8" s="49"/>
    </row>
    <row r="9" spans="1:14" x14ac:dyDescent="0.25">
      <c r="A9" s="27" t="s">
        <v>30</v>
      </c>
      <c r="B9" s="10">
        <v>61714</v>
      </c>
      <c r="C9" s="11">
        <v>226891</v>
      </c>
      <c r="D9" s="11">
        <v>58222</v>
      </c>
      <c r="E9" s="11">
        <v>25827</v>
      </c>
      <c r="F9" s="11">
        <v>12312</v>
      </c>
      <c r="G9" s="11">
        <v>9211</v>
      </c>
      <c r="H9" s="12">
        <f t="shared" si="0"/>
        <v>394177</v>
      </c>
      <c r="I9" s="49"/>
      <c r="J9" s="49"/>
      <c r="K9" s="49"/>
      <c r="L9" s="49"/>
      <c r="M9" s="49"/>
      <c r="N9" s="49"/>
    </row>
    <row r="10" spans="1:14" x14ac:dyDescent="0.25">
      <c r="A10" s="27" t="s">
        <v>31</v>
      </c>
      <c r="B10" s="10">
        <v>22617</v>
      </c>
      <c r="C10" s="11">
        <v>60518</v>
      </c>
      <c r="D10" s="11">
        <v>9187</v>
      </c>
      <c r="E10" s="11">
        <v>2864</v>
      </c>
      <c r="F10" s="11">
        <v>1164</v>
      </c>
      <c r="G10" s="11">
        <v>703</v>
      </c>
      <c r="H10" s="12">
        <f t="shared" si="0"/>
        <v>97053</v>
      </c>
      <c r="I10" s="49"/>
      <c r="J10" s="49"/>
      <c r="K10" s="49"/>
      <c r="L10" s="49"/>
      <c r="M10" s="49"/>
      <c r="N10" s="49"/>
    </row>
    <row r="11" spans="1:14" x14ac:dyDescent="0.25">
      <c r="A11" s="13" t="s">
        <v>10</v>
      </c>
      <c r="B11" s="14">
        <f>SUM(B4:B10)</f>
        <v>414152</v>
      </c>
      <c r="C11" s="15">
        <f t="shared" ref="C11:H11" si="1">SUM(C4:C10)</f>
        <v>675937</v>
      </c>
      <c r="D11" s="15">
        <f t="shared" si="1"/>
        <v>396863</v>
      </c>
      <c r="E11" s="15">
        <f t="shared" si="1"/>
        <v>400351</v>
      </c>
      <c r="F11" s="15">
        <f t="shared" si="1"/>
        <v>260710</v>
      </c>
      <c r="G11" s="15">
        <f t="shared" si="1"/>
        <v>161982</v>
      </c>
      <c r="H11" s="17">
        <f t="shared" si="1"/>
        <v>2309995</v>
      </c>
    </row>
    <row r="12" spans="1:14" x14ac:dyDescent="0.25">
      <c r="A12" s="34" t="s">
        <v>62</v>
      </c>
      <c r="B12" s="35"/>
      <c r="C12" s="35"/>
      <c r="D12" s="35"/>
      <c r="E12" s="35"/>
      <c r="F12" s="35"/>
      <c r="G12" s="35"/>
      <c r="H12" s="35"/>
    </row>
    <row r="13" spans="1:14" x14ac:dyDescent="0.25">
      <c r="A13" s="34" t="s">
        <v>49</v>
      </c>
      <c r="B13" s="35"/>
      <c r="C13" s="35"/>
      <c r="D13" s="35"/>
      <c r="E13" s="35"/>
      <c r="F13" s="35"/>
      <c r="G13" s="35"/>
      <c r="H13" s="35"/>
    </row>
    <row r="14" spans="1:14" x14ac:dyDescent="0.25">
      <c r="A14" s="33" t="s">
        <v>87</v>
      </c>
      <c r="B14" s="35"/>
      <c r="C14" s="35"/>
      <c r="D14" s="35"/>
      <c r="E14" s="35"/>
      <c r="F14" s="35"/>
      <c r="G14" s="35"/>
      <c r="H14" s="35"/>
    </row>
    <row r="16" spans="1:14" x14ac:dyDescent="0.25">
      <c r="A16" s="3" t="s">
        <v>11</v>
      </c>
    </row>
    <row r="17" spans="1:14" x14ac:dyDescent="0.25">
      <c r="B17" s="19" t="s">
        <v>13</v>
      </c>
      <c r="C17" s="20" t="s">
        <v>14</v>
      </c>
      <c r="D17" s="20" t="s">
        <v>15</v>
      </c>
      <c r="E17" s="20" t="s">
        <v>16</v>
      </c>
      <c r="F17" s="20" t="s">
        <v>17</v>
      </c>
      <c r="G17" s="18" t="s">
        <v>18</v>
      </c>
      <c r="H17" s="4" t="s">
        <v>1</v>
      </c>
    </row>
    <row r="18" spans="1:14" x14ac:dyDescent="0.25">
      <c r="A18" s="25" t="s">
        <v>32</v>
      </c>
      <c r="B18" s="6">
        <v>90081</v>
      </c>
      <c r="C18" s="7">
        <v>17544</v>
      </c>
      <c r="D18" s="7">
        <v>3217</v>
      </c>
      <c r="E18" s="7">
        <v>1187</v>
      </c>
      <c r="F18" s="7">
        <v>432</v>
      </c>
      <c r="G18" s="7">
        <v>359</v>
      </c>
      <c r="H18" s="8">
        <f>SUM(B18:G18)</f>
        <v>112820</v>
      </c>
      <c r="I18" s="49"/>
      <c r="J18" s="49"/>
      <c r="K18" s="49"/>
      <c r="L18" s="49"/>
      <c r="M18" s="49"/>
      <c r="N18" s="49"/>
    </row>
    <row r="19" spans="1:14" x14ac:dyDescent="0.25">
      <c r="A19" s="27" t="s">
        <v>26</v>
      </c>
      <c r="B19" s="10">
        <v>314631</v>
      </c>
      <c r="C19" s="11">
        <v>231682</v>
      </c>
      <c r="D19" s="11">
        <v>50568</v>
      </c>
      <c r="E19" s="11">
        <v>15078</v>
      </c>
      <c r="F19" s="11">
        <v>3715</v>
      </c>
      <c r="G19" s="11">
        <v>1678</v>
      </c>
      <c r="H19" s="12">
        <f t="shared" ref="H19:H24" si="2">SUM(B19:G19)</f>
        <v>617352</v>
      </c>
      <c r="I19" s="49"/>
      <c r="J19" s="49"/>
      <c r="K19" s="49"/>
      <c r="L19" s="49"/>
      <c r="M19" s="49"/>
      <c r="N19" s="49"/>
    </row>
    <row r="20" spans="1:14" x14ac:dyDescent="0.25">
      <c r="A20" s="27" t="s">
        <v>27</v>
      </c>
      <c r="B20" s="10">
        <v>938442</v>
      </c>
      <c r="C20" s="11">
        <v>988679</v>
      </c>
      <c r="D20" s="11">
        <v>875821</v>
      </c>
      <c r="E20" s="11">
        <v>977885</v>
      </c>
      <c r="F20" s="11">
        <v>298291</v>
      </c>
      <c r="G20" s="11">
        <v>85410</v>
      </c>
      <c r="H20" s="12">
        <f t="shared" si="2"/>
        <v>4164528</v>
      </c>
      <c r="I20" s="49"/>
      <c r="J20" s="49"/>
      <c r="K20" s="49"/>
      <c r="L20" s="49"/>
      <c r="M20" s="49"/>
      <c r="N20" s="49"/>
    </row>
    <row r="21" spans="1:14" x14ac:dyDescent="0.25">
      <c r="A21" s="27" t="s">
        <v>28</v>
      </c>
      <c r="B21" s="10">
        <v>983303</v>
      </c>
      <c r="C21" s="11">
        <v>967215</v>
      </c>
      <c r="D21" s="11">
        <v>1122279</v>
      </c>
      <c r="E21" s="11">
        <v>1454135</v>
      </c>
      <c r="F21" s="11">
        <v>525146</v>
      </c>
      <c r="G21" s="11">
        <v>154112</v>
      </c>
      <c r="H21" s="12">
        <f t="shared" si="2"/>
        <v>5206190</v>
      </c>
      <c r="I21" s="49"/>
      <c r="J21" s="49"/>
      <c r="K21" s="49"/>
      <c r="L21" s="49"/>
      <c r="M21" s="49"/>
      <c r="N21" s="49"/>
    </row>
    <row r="22" spans="1:14" x14ac:dyDescent="0.25">
      <c r="A22" s="27" t="s">
        <v>29</v>
      </c>
      <c r="B22" s="10">
        <v>645904</v>
      </c>
      <c r="C22" s="11">
        <v>1852895</v>
      </c>
      <c r="D22" s="11">
        <v>533118</v>
      </c>
      <c r="E22" s="11">
        <v>191557</v>
      </c>
      <c r="F22" s="11">
        <v>49214</v>
      </c>
      <c r="G22" s="11">
        <v>18534</v>
      </c>
      <c r="H22" s="12">
        <f t="shared" si="2"/>
        <v>3291222</v>
      </c>
      <c r="I22" s="49"/>
      <c r="J22" s="49"/>
      <c r="K22" s="49"/>
      <c r="L22" s="49"/>
      <c r="M22" s="49"/>
      <c r="N22" s="49"/>
    </row>
    <row r="23" spans="1:14" x14ac:dyDescent="0.25">
      <c r="A23" s="27" t="s">
        <v>30</v>
      </c>
      <c r="B23" s="10">
        <v>596132</v>
      </c>
      <c r="C23" s="11">
        <v>2346050</v>
      </c>
      <c r="D23" s="11">
        <v>214657</v>
      </c>
      <c r="E23" s="11">
        <v>40376</v>
      </c>
      <c r="F23" s="11">
        <v>9441</v>
      </c>
      <c r="G23" s="11">
        <v>3772</v>
      </c>
      <c r="H23" s="12">
        <f t="shared" si="2"/>
        <v>3210428</v>
      </c>
      <c r="I23" s="49"/>
      <c r="J23" s="49"/>
      <c r="K23" s="49"/>
      <c r="L23" s="49"/>
      <c r="M23" s="49"/>
      <c r="N23" s="49"/>
    </row>
    <row r="24" spans="1:14" x14ac:dyDescent="0.25">
      <c r="A24" s="27" t="s">
        <v>31</v>
      </c>
      <c r="B24" s="10">
        <v>301182</v>
      </c>
      <c r="C24" s="11">
        <v>738052</v>
      </c>
      <c r="D24" s="11">
        <v>47154</v>
      </c>
      <c r="E24" s="11">
        <v>6611</v>
      </c>
      <c r="F24" s="11">
        <v>1397</v>
      </c>
      <c r="G24" s="11">
        <v>528</v>
      </c>
      <c r="H24" s="12">
        <f t="shared" si="2"/>
        <v>1094924</v>
      </c>
      <c r="I24" s="49"/>
      <c r="J24" s="49"/>
      <c r="K24" s="49"/>
      <c r="L24" s="49"/>
      <c r="M24" s="49"/>
      <c r="N24" s="49"/>
    </row>
    <row r="25" spans="1:14" x14ac:dyDescent="0.25">
      <c r="A25" s="13" t="s">
        <v>10</v>
      </c>
      <c r="B25" s="14">
        <f>SUM(B18:B24)</f>
        <v>3869675</v>
      </c>
      <c r="C25" s="15">
        <f t="shared" ref="C25" si="3">SUM(C18:C24)</f>
        <v>7142117</v>
      </c>
      <c r="D25" s="15">
        <f t="shared" ref="D25" si="4">SUM(D18:D24)</f>
        <v>2846814</v>
      </c>
      <c r="E25" s="15">
        <f t="shared" ref="E25" si="5">SUM(E18:E24)</f>
        <v>2686829</v>
      </c>
      <c r="F25" s="15">
        <f t="shared" ref="F25" si="6">SUM(F18:F24)</f>
        <v>887636</v>
      </c>
      <c r="G25" s="15">
        <f t="shared" ref="G25:H25" si="7">SUM(G18:G24)</f>
        <v>264393</v>
      </c>
      <c r="H25" s="17">
        <f t="shared" si="7"/>
        <v>17697464</v>
      </c>
    </row>
    <row r="26" spans="1:14" x14ac:dyDescent="0.25">
      <c r="A26" s="34" t="s">
        <v>63</v>
      </c>
      <c r="B26" s="35"/>
      <c r="C26" s="35"/>
      <c r="D26" s="35"/>
      <c r="E26" s="35"/>
      <c r="F26" s="35"/>
      <c r="G26" s="35"/>
      <c r="H26" s="35"/>
    </row>
    <row r="27" spans="1:14" x14ac:dyDescent="0.25">
      <c r="A27" s="34" t="s">
        <v>49</v>
      </c>
      <c r="B27" s="35"/>
      <c r="C27" s="35"/>
      <c r="D27" s="35"/>
      <c r="E27" s="35"/>
      <c r="F27" s="35"/>
      <c r="G27" s="35"/>
      <c r="H27" s="35"/>
    </row>
    <row r="28" spans="1:14" x14ac:dyDescent="0.25">
      <c r="A28" s="33" t="s">
        <v>87</v>
      </c>
      <c r="B28" s="35"/>
      <c r="C28" s="35"/>
      <c r="D28" s="35"/>
      <c r="E28" s="35"/>
      <c r="F28" s="35"/>
      <c r="G28" s="35"/>
      <c r="H28" s="35"/>
    </row>
    <row r="30" spans="1:14" x14ac:dyDescent="0.25">
      <c r="A30" s="3" t="s">
        <v>12</v>
      </c>
    </row>
    <row r="31" spans="1:14" x14ac:dyDescent="0.25">
      <c r="B31" s="19" t="s">
        <v>13</v>
      </c>
      <c r="C31" s="20" t="s">
        <v>14</v>
      </c>
      <c r="D31" s="20" t="s">
        <v>15</v>
      </c>
      <c r="E31" s="20" t="s">
        <v>16</v>
      </c>
      <c r="F31" s="20" t="s">
        <v>17</v>
      </c>
      <c r="G31" s="18" t="s">
        <v>18</v>
      </c>
      <c r="H31" s="4" t="s">
        <v>1</v>
      </c>
    </row>
    <row r="32" spans="1:14" x14ac:dyDescent="0.25">
      <c r="A32" s="25" t="s">
        <v>32</v>
      </c>
      <c r="B32" s="6">
        <f t="shared" ref="B32:H39" si="8">B4+B18</f>
        <v>97266</v>
      </c>
      <c r="C32" s="7">
        <f t="shared" si="8"/>
        <v>18882</v>
      </c>
      <c r="D32" s="7">
        <f t="shared" si="8"/>
        <v>3710</v>
      </c>
      <c r="E32" s="7">
        <f t="shared" si="8"/>
        <v>1371</v>
      </c>
      <c r="F32" s="7">
        <f t="shared" si="8"/>
        <v>563</v>
      </c>
      <c r="G32" s="7">
        <f t="shared" si="8"/>
        <v>470</v>
      </c>
      <c r="H32" s="8">
        <f t="shared" si="8"/>
        <v>122262</v>
      </c>
    </row>
    <row r="33" spans="1:8" x14ac:dyDescent="0.25">
      <c r="A33" s="27" t="s">
        <v>26</v>
      </c>
      <c r="B33" s="10">
        <f t="shared" si="8"/>
        <v>345392</v>
      </c>
      <c r="C33" s="11">
        <f t="shared" si="8"/>
        <v>246235</v>
      </c>
      <c r="D33" s="11">
        <f t="shared" si="8"/>
        <v>56186</v>
      </c>
      <c r="E33" s="11">
        <f t="shared" si="8"/>
        <v>17380</v>
      </c>
      <c r="F33" s="11">
        <f t="shared" si="8"/>
        <v>4496</v>
      </c>
      <c r="G33" s="11">
        <f t="shared" si="8"/>
        <v>2186</v>
      </c>
      <c r="H33" s="12">
        <f t="shared" si="8"/>
        <v>671875</v>
      </c>
    </row>
    <row r="34" spans="1:8" x14ac:dyDescent="0.25">
      <c r="A34" s="27" t="s">
        <v>27</v>
      </c>
      <c r="B34" s="10">
        <f t="shared" si="8"/>
        <v>1058402</v>
      </c>
      <c r="C34" s="11">
        <f t="shared" si="8"/>
        <v>1110022</v>
      </c>
      <c r="D34" s="11">
        <f t="shared" si="8"/>
        <v>995609</v>
      </c>
      <c r="E34" s="11">
        <f t="shared" si="8"/>
        <v>1106937</v>
      </c>
      <c r="F34" s="11">
        <f t="shared" si="8"/>
        <v>368662</v>
      </c>
      <c r="G34" s="11">
        <f t="shared" si="8"/>
        <v>116987</v>
      </c>
      <c r="H34" s="12">
        <f t="shared" si="8"/>
        <v>4756619</v>
      </c>
    </row>
    <row r="35" spans="1:8" x14ac:dyDescent="0.25">
      <c r="A35" s="27" t="s">
        <v>28</v>
      </c>
      <c r="B35" s="10">
        <f t="shared" si="8"/>
        <v>1094423</v>
      </c>
      <c r="C35" s="11">
        <f t="shared" si="8"/>
        <v>1068453</v>
      </c>
      <c r="D35" s="11">
        <f t="shared" si="8"/>
        <v>1245936</v>
      </c>
      <c r="E35" s="11">
        <f t="shared" si="8"/>
        <v>1639473</v>
      </c>
      <c r="F35" s="11">
        <f t="shared" si="8"/>
        <v>668982</v>
      </c>
      <c r="G35" s="11">
        <f t="shared" si="8"/>
        <v>248810</v>
      </c>
      <c r="H35" s="12">
        <f t="shared" si="8"/>
        <v>5966077</v>
      </c>
    </row>
    <row r="36" spans="1:8" x14ac:dyDescent="0.25">
      <c r="A36" s="27" t="s">
        <v>29</v>
      </c>
      <c r="B36" s="10">
        <f t="shared" si="8"/>
        <v>706699</v>
      </c>
      <c r="C36" s="11">
        <f t="shared" si="8"/>
        <v>2002951</v>
      </c>
      <c r="D36" s="11">
        <f t="shared" si="8"/>
        <v>613016</v>
      </c>
      <c r="E36" s="11">
        <f t="shared" si="8"/>
        <v>246341</v>
      </c>
      <c r="F36" s="11">
        <f t="shared" si="8"/>
        <v>81329</v>
      </c>
      <c r="G36" s="11">
        <f t="shared" si="8"/>
        <v>43708</v>
      </c>
      <c r="H36" s="12">
        <f t="shared" si="8"/>
        <v>3694044</v>
      </c>
    </row>
    <row r="37" spans="1:8" x14ac:dyDescent="0.25">
      <c r="A37" s="27" t="s">
        <v>30</v>
      </c>
      <c r="B37" s="10">
        <f t="shared" si="8"/>
        <v>657846</v>
      </c>
      <c r="C37" s="11">
        <f t="shared" si="8"/>
        <v>2572941</v>
      </c>
      <c r="D37" s="11">
        <f t="shared" si="8"/>
        <v>272879</v>
      </c>
      <c r="E37" s="11">
        <f t="shared" si="8"/>
        <v>66203</v>
      </c>
      <c r="F37" s="11">
        <f t="shared" si="8"/>
        <v>21753</v>
      </c>
      <c r="G37" s="11">
        <f t="shared" si="8"/>
        <v>12983</v>
      </c>
      <c r="H37" s="12">
        <f t="shared" si="8"/>
        <v>3604605</v>
      </c>
    </row>
    <row r="38" spans="1:8" x14ac:dyDescent="0.25">
      <c r="A38" s="27" t="s">
        <v>31</v>
      </c>
      <c r="B38" s="10">
        <f t="shared" si="8"/>
        <v>323799</v>
      </c>
      <c r="C38" s="11">
        <f t="shared" si="8"/>
        <v>798570</v>
      </c>
      <c r="D38" s="11">
        <f t="shared" si="8"/>
        <v>56341</v>
      </c>
      <c r="E38" s="11">
        <f t="shared" si="8"/>
        <v>9475</v>
      </c>
      <c r="F38" s="11">
        <f t="shared" si="8"/>
        <v>2561</v>
      </c>
      <c r="G38" s="11">
        <f t="shared" si="8"/>
        <v>1231</v>
      </c>
      <c r="H38" s="12">
        <f t="shared" si="8"/>
        <v>1191977</v>
      </c>
    </row>
    <row r="39" spans="1:8" x14ac:dyDescent="0.25">
      <c r="A39" s="13" t="s">
        <v>10</v>
      </c>
      <c r="B39" s="14">
        <f t="shared" si="8"/>
        <v>4283827</v>
      </c>
      <c r="C39" s="15">
        <f t="shared" si="8"/>
        <v>7818054</v>
      </c>
      <c r="D39" s="15">
        <f t="shared" si="8"/>
        <v>3243677</v>
      </c>
      <c r="E39" s="15">
        <f t="shared" si="8"/>
        <v>3087180</v>
      </c>
      <c r="F39" s="15">
        <f t="shared" si="8"/>
        <v>1148346</v>
      </c>
      <c r="G39" s="15">
        <f t="shared" si="8"/>
        <v>426375</v>
      </c>
      <c r="H39" s="17">
        <f t="shared" si="8"/>
        <v>20007459</v>
      </c>
    </row>
    <row r="40" spans="1:8" x14ac:dyDescent="0.25">
      <c r="A40" s="34" t="s">
        <v>49</v>
      </c>
    </row>
    <row r="41" spans="1:8" x14ac:dyDescent="0.25">
      <c r="A41" s="33" t="s">
        <v>87</v>
      </c>
    </row>
  </sheetData>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Sommaire</vt:lpstr>
      <vt:lpstr>Men0</vt:lpstr>
      <vt:lpstr>Men1</vt:lpstr>
      <vt:lpstr>Men2</vt:lpstr>
      <vt:lpstr>Men3</vt:lpstr>
      <vt:lpstr>Men3_H</vt:lpstr>
      <vt:lpstr>Men3_F</vt:lpstr>
      <vt:lpstr>Men4</vt:lpstr>
      <vt:lpstr>Men4_H</vt:lpstr>
      <vt:lpstr>Men4_F</vt:lpstr>
      <vt:lpstr>Men5</vt:lpstr>
      <vt:lpstr>Men6</vt:lpstr>
      <vt:lpstr>Men7</vt:lpstr>
      <vt:lpstr>Men7_H</vt:lpstr>
      <vt:lpstr>Men7_F</vt:lpstr>
      <vt:lpstr>Men0!Zone_d_impression</vt:lpstr>
      <vt:lpstr>'Men1'!Zone_d_impression</vt:lpstr>
      <vt:lpstr>'Men2'!Zone_d_impression</vt:lpstr>
      <vt:lpstr>'Men3'!Zone_d_impression</vt:lpstr>
      <vt:lpstr>Men3_F!Zone_d_impression</vt:lpstr>
      <vt:lpstr>Men3_H!Zone_d_impression</vt:lpstr>
      <vt:lpstr>'Men4'!Zone_d_impression</vt:lpstr>
      <vt:lpstr>Men4_F!Zone_d_impression</vt:lpstr>
      <vt:lpstr>Men4_H!Zone_d_impression</vt:lpstr>
      <vt:lpstr>'Men5'!Zone_d_impression</vt:lpstr>
      <vt:lpstr>'Men6'!Zone_d_impression</vt:lpstr>
      <vt:lpstr>'Men7'!Zone_d_impression</vt:lpstr>
      <vt:lpstr>Men7_F!Zone_d_impression</vt:lpstr>
      <vt:lpstr>Men7_H!Zone_d_impression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Virginie JOURDAN</cp:lastModifiedBy>
  <cp:lastPrinted>2016-11-23T12:36:58Z</cp:lastPrinted>
  <dcterms:created xsi:type="dcterms:W3CDTF">2016-11-17T08:02:28Z</dcterms:created>
  <dcterms:modified xsi:type="dcterms:W3CDTF">2018-12-20T14:22:59Z</dcterms:modified>
</cp:coreProperties>
</file>