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2_DEES\05_DIFFUSION\G_Tableaux statistiques\2_RP\RP2015\1_Internet\Métropole\"/>
    </mc:Choice>
  </mc:AlternateContent>
  <bookViews>
    <workbookView xWindow="0" yWindow="0" windowWidth="28800" windowHeight="14235"/>
  </bookViews>
  <sheets>
    <sheet name="Sommaire" sheetId="37" r:id="rId1"/>
    <sheet name="Pop0_R" sheetId="38" r:id="rId2"/>
    <sheet name="Pop0_D" sheetId="39" r:id="rId3"/>
    <sheet name="Pop0" sheetId="40" r:id="rId4"/>
    <sheet name="Pop1" sheetId="1" r:id="rId5"/>
    <sheet name="Pop2" sheetId="2" r:id="rId6"/>
    <sheet name="Pop2_H" sheetId="11" r:id="rId7"/>
    <sheet name="Pop2_F" sheetId="12" r:id="rId8"/>
    <sheet name="Pop3" sheetId="4" r:id="rId9"/>
    <sheet name="Pop3_H" sheetId="14" r:id="rId10"/>
    <sheet name="Pop3_F" sheetId="13" r:id="rId11"/>
    <sheet name="Pop4" sheetId="6" r:id="rId12"/>
    <sheet name="Pop4_H" sheetId="15" r:id="rId13"/>
    <sheet name="Pop4_F" sheetId="16" r:id="rId14"/>
    <sheet name="Pop5" sheetId="7" r:id="rId15"/>
    <sheet name="Pop5_H" sheetId="17" r:id="rId16"/>
    <sheet name="Pop5_F" sheetId="18" r:id="rId17"/>
    <sheet name="Pop6" sheetId="8" r:id="rId18"/>
    <sheet name="Pop6_H" sheetId="19" r:id="rId19"/>
    <sheet name="Pop6_F" sheetId="20" r:id="rId20"/>
    <sheet name="Img1B" sheetId="23" r:id="rId21"/>
    <sheet name="Img2B" sheetId="24" r:id="rId22"/>
    <sheet name="Img3A" sheetId="27" r:id="rId23"/>
    <sheet name="Img3B" sheetId="26" r:id="rId24"/>
    <sheet name="Img3B_H" sheetId="35" r:id="rId25"/>
    <sheet name="Img3B_F" sheetId="36" r:id="rId26"/>
    <sheet name="Nat1" sheetId="10" r:id="rId27"/>
    <sheet name="Nat1_H" sheetId="28" r:id="rId28"/>
    <sheet name="Nat1_F" sheetId="29" r:id="rId29"/>
    <sheet name="Nat2" sheetId="21" r:id="rId30"/>
    <sheet name="Nat2_H" sheetId="30" r:id="rId31"/>
    <sheet name="Nat2_F" sheetId="31" r:id="rId32"/>
    <sheet name="Nat3A" sheetId="34" r:id="rId33"/>
    <sheet name="Nat3A_H" sheetId="32" r:id="rId34"/>
    <sheet name="Nat3A_F" sheetId="33" r:id="rId35"/>
    <sheet name="Nat3B" sheetId="22" r:id="rId36"/>
    <sheet name="For1" sheetId="42" r:id="rId37"/>
    <sheet name="For1_H" sheetId="45" r:id="rId38"/>
    <sheet name="For1_F" sheetId="46" r:id="rId39"/>
    <sheet name="For2" sheetId="41" r:id="rId40"/>
    <sheet name="For2_H" sheetId="43" r:id="rId41"/>
    <sheet name="For2_F" sheetId="44" r:id="rId42"/>
    <sheet name="Mig1" sheetId="48" r:id="rId43"/>
    <sheet name="Mig1_H" sheetId="49" r:id="rId44"/>
    <sheet name="Mig1_F" sheetId="50" r:id="rId45"/>
    <sheet name="Mig2" sheetId="51" r:id="rId4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28" l="1"/>
  <c r="C34" i="40" l="1"/>
  <c r="C15" i="40"/>
  <c r="A41" i="29" l="1"/>
  <c r="B4" i="26" l="1"/>
  <c r="C4" i="26"/>
  <c r="D4" i="26"/>
  <c r="E4" i="26"/>
  <c r="F4" i="26"/>
  <c r="G4" i="26"/>
  <c r="H4" i="26"/>
  <c r="I4" i="26"/>
  <c r="B5" i="26"/>
  <c r="C5" i="26"/>
  <c r="D5" i="26"/>
  <c r="E5" i="26"/>
  <c r="F5" i="26"/>
  <c r="G5" i="26"/>
  <c r="H5" i="26"/>
  <c r="I5" i="26"/>
  <c r="B6" i="26"/>
  <c r="C6" i="26"/>
  <c r="D6" i="26"/>
  <c r="E6" i="26"/>
  <c r="F6" i="26"/>
  <c r="G6" i="26"/>
  <c r="H6" i="26"/>
  <c r="I6" i="26"/>
  <c r="B7" i="26"/>
  <c r="C7" i="26"/>
  <c r="D7" i="26"/>
  <c r="E7" i="26"/>
  <c r="F7" i="26"/>
  <c r="G7" i="26"/>
  <c r="H7" i="26"/>
  <c r="I7" i="26"/>
  <c r="B8" i="26"/>
  <c r="C8" i="26"/>
  <c r="D8" i="26"/>
  <c r="E8" i="26"/>
  <c r="F8" i="26"/>
  <c r="G8" i="26"/>
  <c r="H8" i="26"/>
  <c r="I8" i="26"/>
  <c r="B9" i="26"/>
  <c r="C9" i="26"/>
  <c r="D9" i="26"/>
  <c r="E9" i="26"/>
  <c r="F9" i="26"/>
  <c r="G9" i="26"/>
  <c r="H9" i="26"/>
  <c r="I9" i="26"/>
  <c r="B10" i="26"/>
  <c r="C10" i="26"/>
  <c r="D10" i="26"/>
  <c r="E10" i="26"/>
  <c r="F10" i="26"/>
  <c r="G10" i="26"/>
  <c r="H10" i="26"/>
  <c r="I10" i="26"/>
  <c r="B11" i="26"/>
  <c r="C11" i="26"/>
  <c r="D11" i="26"/>
  <c r="E11" i="26"/>
  <c r="F11" i="26"/>
  <c r="G11" i="26"/>
  <c r="H11" i="26"/>
  <c r="I11" i="26"/>
  <c r="B12" i="26"/>
  <c r="C12" i="26"/>
  <c r="D12" i="26"/>
  <c r="E12" i="26"/>
  <c r="F12" i="26"/>
  <c r="G12" i="26"/>
  <c r="H12" i="26"/>
  <c r="I12" i="26"/>
  <c r="B13" i="26"/>
  <c r="C13" i="26"/>
  <c r="D13" i="26"/>
  <c r="E13" i="26"/>
  <c r="F13" i="26"/>
  <c r="G13" i="26"/>
  <c r="H13" i="26"/>
  <c r="I13" i="26"/>
  <c r="B14" i="26"/>
  <c r="C14" i="26"/>
  <c r="D14" i="26"/>
  <c r="E14" i="26"/>
  <c r="F14" i="26"/>
  <c r="G14" i="26"/>
  <c r="H14" i="26"/>
  <c r="I14" i="26"/>
  <c r="B12" i="27"/>
  <c r="C12" i="27"/>
  <c r="B10" i="17" l="1"/>
  <c r="C10" i="17"/>
  <c r="D10" i="17"/>
  <c r="E10" i="17"/>
  <c r="F10" i="17"/>
  <c r="G10" i="17"/>
  <c r="J4" i="11"/>
  <c r="J5" i="11"/>
  <c r="J6" i="11"/>
  <c r="J7" i="11"/>
  <c r="J8" i="11"/>
  <c r="J9" i="11"/>
  <c r="J10" i="11"/>
  <c r="J11" i="11"/>
  <c r="B12" i="11"/>
  <c r="C12" i="11"/>
  <c r="D12" i="11"/>
  <c r="E12" i="11"/>
  <c r="F12" i="11"/>
  <c r="G12" i="11"/>
  <c r="H12" i="11"/>
  <c r="I12" i="11"/>
  <c r="J19" i="11"/>
  <c r="J20" i="11"/>
  <c r="J21" i="11"/>
  <c r="J22" i="11"/>
  <c r="J23" i="11"/>
  <c r="J24" i="11"/>
  <c r="J25" i="11"/>
  <c r="J26" i="11"/>
  <c r="J4" i="12"/>
  <c r="J4" i="2" s="1"/>
  <c r="J5" i="12"/>
  <c r="J5" i="2" s="1"/>
  <c r="J6" i="12"/>
  <c r="J7" i="12"/>
  <c r="J8" i="12"/>
  <c r="J9" i="12"/>
  <c r="J10" i="12"/>
  <c r="J11" i="12"/>
  <c r="J19" i="12"/>
  <c r="J20" i="12"/>
  <c r="J21" i="12"/>
  <c r="J22" i="12"/>
  <c r="J23" i="12"/>
  <c r="J24" i="12"/>
  <c r="J25" i="12"/>
  <c r="J26" i="12"/>
  <c r="B4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D18" i="38"/>
  <c r="D19" i="38"/>
  <c r="D20" i="38"/>
  <c r="J7" i="2" l="1"/>
  <c r="J9" i="2"/>
  <c r="J8" i="2"/>
  <c r="J11" i="2"/>
  <c r="J10" i="2"/>
  <c r="J6" i="2"/>
  <c r="J12" i="11"/>
  <c r="J33" i="50"/>
  <c r="I33" i="50"/>
  <c r="H33" i="50"/>
  <c r="G33" i="50"/>
  <c r="J32" i="50"/>
  <c r="I32" i="50"/>
  <c r="H32" i="50"/>
  <c r="G32" i="50"/>
  <c r="J31" i="50"/>
  <c r="I31" i="50"/>
  <c r="H31" i="50"/>
  <c r="G31" i="50"/>
  <c r="J30" i="50"/>
  <c r="I30" i="50"/>
  <c r="H30" i="50"/>
  <c r="G30" i="50"/>
  <c r="A36" i="50" s="1"/>
  <c r="A24" i="50"/>
  <c r="A12" i="50"/>
  <c r="A24" i="49"/>
  <c r="A12" i="49"/>
  <c r="A41" i="22"/>
  <c r="A20" i="22"/>
  <c r="A20" i="33"/>
  <c r="A10" i="33"/>
  <c r="A20" i="32"/>
  <c r="A10" i="32"/>
  <c r="A40" i="31"/>
  <c r="A20" i="31"/>
  <c r="A40" i="30"/>
  <c r="A20" i="30"/>
  <c r="A19" i="29"/>
  <c r="A20" i="28"/>
  <c r="F5" i="23" l="1"/>
  <c r="F6" i="23"/>
  <c r="F7" i="23"/>
  <c r="F8" i="23"/>
  <c r="F9" i="23"/>
  <c r="F10" i="23"/>
  <c r="F11" i="23"/>
  <c r="F12" i="23"/>
  <c r="F13" i="23"/>
  <c r="F14" i="23"/>
  <c r="F4" i="23"/>
  <c r="J14" i="36" l="1"/>
  <c r="J13" i="36"/>
  <c r="J12" i="36"/>
  <c r="J11" i="36"/>
  <c r="J10" i="36"/>
  <c r="J9" i="36"/>
  <c r="J8" i="36"/>
  <c r="J7" i="36"/>
  <c r="J6" i="36"/>
  <c r="J5" i="36"/>
  <c r="J4" i="36"/>
  <c r="G38" i="30"/>
  <c r="F38" i="30"/>
  <c r="E38" i="30"/>
  <c r="D38" i="30"/>
  <c r="C38" i="30"/>
  <c r="B38" i="30"/>
  <c r="J15" i="36" l="1"/>
  <c r="I39" i="22"/>
  <c r="H39" i="22"/>
  <c r="G39" i="22"/>
  <c r="F39" i="22"/>
  <c r="E39" i="22"/>
  <c r="D39" i="22"/>
  <c r="C39" i="22"/>
  <c r="B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C17" i="22"/>
  <c r="D17" i="22"/>
  <c r="E17" i="22"/>
  <c r="F17" i="22"/>
  <c r="G17" i="22"/>
  <c r="H17" i="22"/>
  <c r="I17" i="22"/>
  <c r="B17" i="22"/>
  <c r="J5" i="22"/>
  <c r="J6" i="22"/>
  <c r="J7" i="22"/>
  <c r="J8" i="22"/>
  <c r="J9" i="22"/>
  <c r="J10" i="22"/>
  <c r="J11" i="22"/>
  <c r="J12" i="22"/>
  <c r="J13" i="22"/>
  <c r="J14" i="22"/>
  <c r="J15" i="22"/>
  <c r="J16" i="22"/>
  <c r="I18" i="33"/>
  <c r="H18" i="33"/>
  <c r="G18" i="33"/>
  <c r="F18" i="33"/>
  <c r="E18" i="33"/>
  <c r="D18" i="33"/>
  <c r="C18" i="33"/>
  <c r="B18" i="33"/>
  <c r="I7" i="33"/>
  <c r="H7" i="33"/>
  <c r="G7" i="33"/>
  <c r="F7" i="33"/>
  <c r="E7" i="33"/>
  <c r="D7" i="33"/>
  <c r="C7" i="33"/>
  <c r="B7" i="33"/>
  <c r="J17" i="33"/>
  <c r="J16" i="33"/>
  <c r="J15" i="33"/>
  <c r="J6" i="33"/>
  <c r="J7" i="33" s="1"/>
  <c r="J5" i="33"/>
  <c r="J4" i="33"/>
  <c r="J17" i="32"/>
  <c r="J16" i="32"/>
  <c r="J15" i="32"/>
  <c r="I18" i="32"/>
  <c r="H18" i="32"/>
  <c r="G18" i="32"/>
  <c r="F18" i="32"/>
  <c r="E18" i="32"/>
  <c r="D18" i="32"/>
  <c r="C18" i="32"/>
  <c r="B18" i="32"/>
  <c r="C7" i="32"/>
  <c r="D7" i="32"/>
  <c r="E7" i="32"/>
  <c r="F7" i="32"/>
  <c r="G7" i="32"/>
  <c r="H7" i="32"/>
  <c r="I7" i="32"/>
  <c r="B7" i="32"/>
  <c r="J5" i="32"/>
  <c r="J6" i="32"/>
  <c r="J7" i="32" s="1"/>
  <c r="J4" i="32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16" i="31"/>
  <c r="H15" i="31"/>
  <c r="H14" i="31"/>
  <c r="H13" i="31"/>
  <c r="H12" i="31"/>
  <c r="H11" i="31"/>
  <c r="H10" i="31"/>
  <c r="H9" i="31"/>
  <c r="H8" i="31"/>
  <c r="H7" i="31"/>
  <c r="H6" i="31"/>
  <c r="H5" i="31"/>
  <c r="G38" i="31"/>
  <c r="F38" i="31"/>
  <c r="E38" i="31"/>
  <c r="D38" i="31"/>
  <c r="C38" i="31"/>
  <c r="B38" i="31"/>
  <c r="G17" i="31"/>
  <c r="F17" i="31"/>
  <c r="E17" i="31"/>
  <c r="D17" i="31"/>
  <c r="C17" i="31"/>
  <c r="B17" i="31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C17" i="30"/>
  <c r="D17" i="30"/>
  <c r="E17" i="30"/>
  <c r="F17" i="30"/>
  <c r="G17" i="30"/>
  <c r="B17" i="30"/>
  <c r="H5" i="30"/>
  <c r="H6" i="30"/>
  <c r="H7" i="30"/>
  <c r="H8" i="30"/>
  <c r="H9" i="30"/>
  <c r="H10" i="30"/>
  <c r="H11" i="30"/>
  <c r="H12" i="30"/>
  <c r="H13" i="30"/>
  <c r="H14" i="30"/>
  <c r="H15" i="30"/>
  <c r="H16" i="30"/>
  <c r="E39" i="29"/>
  <c r="D39" i="29"/>
  <c r="C39" i="29"/>
  <c r="B39" i="29"/>
  <c r="E17" i="29"/>
  <c r="D17" i="29"/>
  <c r="C17" i="29"/>
  <c r="B17" i="29"/>
  <c r="E38" i="28"/>
  <c r="D38" i="28"/>
  <c r="C38" i="28"/>
  <c r="B38" i="28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16" i="29"/>
  <c r="F15" i="29"/>
  <c r="F14" i="29"/>
  <c r="F13" i="29"/>
  <c r="F12" i="29"/>
  <c r="F11" i="29"/>
  <c r="F10" i="29"/>
  <c r="F9" i="29"/>
  <c r="F8" i="29"/>
  <c r="F7" i="29"/>
  <c r="F6" i="29"/>
  <c r="F5" i="29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C17" i="28"/>
  <c r="D17" i="28"/>
  <c r="E17" i="28"/>
  <c r="B17" i="28"/>
  <c r="F5" i="28"/>
  <c r="F6" i="28"/>
  <c r="F7" i="28"/>
  <c r="F8" i="28"/>
  <c r="F9" i="28"/>
  <c r="F10" i="28"/>
  <c r="F11" i="28"/>
  <c r="F12" i="28"/>
  <c r="F13" i="28"/>
  <c r="F14" i="28"/>
  <c r="F15" i="28"/>
  <c r="F16" i="28"/>
  <c r="E33" i="23"/>
  <c r="D33" i="23"/>
  <c r="C33" i="23"/>
  <c r="B33" i="23"/>
  <c r="F32" i="23"/>
  <c r="F31" i="23"/>
  <c r="F30" i="23"/>
  <c r="F29" i="23"/>
  <c r="F28" i="23"/>
  <c r="F27" i="23"/>
  <c r="F26" i="23"/>
  <c r="F25" i="23"/>
  <c r="F24" i="23"/>
  <c r="F23" i="23"/>
  <c r="F22" i="23"/>
  <c r="C15" i="23"/>
  <c r="D15" i="23"/>
  <c r="E15" i="23"/>
  <c r="B15" i="23"/>
  <c r="J22" i="20"/>
  <c r="J21" i="20"/>
  <c r="J20" i="20"/>
  <c r="J19" i="20"/>
  <c r="J18" i="20"/>
  <c r="J17" i="20"/>
  <c r="J9" i="20"/>
  <c r="J8" i="20"/>
  <c r="J7" i="20"/>
  <c r="J6" i="20"/>
  <c r="J5" i="20"/>
  <c r="J4" i="20"/>
  <c r="J22" i="19"/>
  <c r="J21" i="19"/>
  <c r="J20" i="19"/>
  <c r="J19" i="19"/>
  <c r="J18" i="19"/>
  <c r="J17" i="19"/>
  <c r="I23" i="20"/>
  <c r="H23" i="20"/>
  <c r="G23" i="20"/>
  <c r="F23" i="20"/>
  <c r="E23" i="20"/>
  <c r="D23" i="20"/>
  <c r="C23" i="20"/>
  <c r="B23" i="20"/>
  <c r="I23" i="19"/>
  <c r="H23" i="19"/>
  <c r="G23" i="19"/>
  <c r="F23" i="19"/>
  <c r="E23" i="19"/>
  <c r="D23" i="19"/>
  <c r="C23" i="19"/>
  <c r="B23" i="19"/>
  <c r="J5" i="19"/>
  <c r="J6" i="19"/>
  <c r="J7" i="19"/>
  <c r="J8" i="19"/>
  <c r="J9" i="19"/>
  <c r="J4" i="19"/>
  <c r="C10" i="19"/>
  <c r="D10" i="19"/>
  <c r="E10" i="19"/>
  <c r="F10" i="19"/>
  <c r="G10" i="19"/>
  <c r="H10" i="19"/>
  <c r="I10" i="19"/>
  <c r="B10" i="19"/>
  <c r="H22" i="18"/>
  <c r="H21" i="18"/>
  <c r="H20" i="18"/>
  <c r="H19" i="18"/>
  <c r="H18" i="18"/>
  <c r="H17" i="18"/>
  <c r="H9" i="18"/>
  <c r="H8" i="18"/>
  <c r="H7" i="18"/>
  <c r="H6" i="18"/>
  <c r="H5" i="18"/>
  <c r="H4" i="18"/>
  <c r="H22" i="17"/>
  <c r="H21" i="17"/>
  <c r="H20" i="17"/>
  <c r="H19" i="17"/>
  <c r="H18" i="17"/>
  <c r="H17" i="17"/>
  <c r="G23" i="17"/>
  <c r="F23" i="17"/>
  <c r="E23" i="17"/>
  <c r="D23" i="17"/>
  <c r="C23" i="17"/>
  <c r="B23" i="17"/>
  <c r="G10" i="18"/>
  <c r="F10" i="18"/>
  <c r="E10" i="18"/>
  <c r="D10" i="18"/>
  <c r="C10" i="18"/>
  <c r="B10" i="18"/>
  <c r="G23" i="18"/>
  <c r="F23" i="18"/>
  <c r="E23" i="18"/>
  <c r="D23" i="18"/>
  <c r="C23" i="18"/>
  <c r="B23" i="18"/>
  <c r="H5" i="17"/>
  <c r="H6" i="17"/>
  <c r="H7" i="17"/>
  <c r="H8" i="17"/>
  <c r="H9" i="17"/>
  <c r="H10" i="17"/>
  <c r="H4" i="17"/>
  <c r="C25" i="16"/>
  <c r="B25" i="16"/>
  <c r="C11" i="16"/>
  <c r="B11" i="16"/>
  <c r="C25" i="15"/>
  <c r="B25" i="15"/>
  <c r="D24" i="16"/>
  <c r="D23" i="16"/>
  <c r="D22" i="16"/>
  <c r="D21" i="16"/>
  <c r="D20" i="16"/>
  <c r="D19" i="16"/>
  <c r="D18" i="16"/>
  <c r="D10" i="16"/>
  <c r="D9" i="16"/>
  <c r="D8" i="16"/>
  <c r="D7" i="16"/>
  <c r="D6" i="16"/>
  <c r="D5" i="16"/>
  <c r="D4" i="16"/>
  <c r="D24" i="15"/>
  <c r="D23" i="15"/>
  <c r="D22" i="15"/>
  <c r="D21" i="15"/>
  <c r="D20" i="15"/>
  <c r="D19" i="15"/>
  <c r="D18" i="15"/>
  <c r="C11" i="15"/>
  <c r="B11" i="15"/>
  <c r="D5" i="15"/>
  <c r="D6" i="15"/>
  <c r="D7" i="15"/>
  <c r="D8" i="15"/>
  <c r="D9" i="15"/>
  <c r="D10" i="15"/>
  <c r="D4" i="15"/>
  <c r="C25" i="13"/>
  <c r="B25" i="13"/>
  <c r="C11" i="13"/>
  <c r="B11" i="13"/>
  <c r="C25" i="14"/>
  <c r="B25" i="14"/>
  <c r="D24" i="13"/>
  <c r="D23" i="13"/>
  <c r="D22" i="13"/>
  <c r="D21" i="13"/>
  <c r="D20" i="13"/>
  <c r="D19" i="13"/>
  <c r="D18" i="13"/>
  <c r="D10" i="13"/>
  <c r="D9" i="13"/>
  <c r="D8" i="13"/>
  <c r="D7" i="13"/>
  <c r="D6" i="13"/>
  <c r="D5" i="13"/>
  <c r="D4" i="13"/>
  <c r="D24" i="14"/>
  <c r="D23" i="14"/>
  <c r="D22" i="14"/>
  <c r="D21" i="14"/>
  <c r="D20" i="14"/>
  <c r="D19" i="14"/>
  <c r="D18" i="14"/>
  <c r="C11" i="14"/>
  <c r="B11" i="14"/>
  <c r="D5" i="14"/>
  <c r="D6" i="14"/>
  <c r="D7" i="14"/>
  <c r="D8" i="14"/>
  <c r="D9" i="14"/>
  <c r="D10" i="14"/>
  <c r="D4" i="14"/>
  <c r="I27" i="12"/>
  <c r="H27" i="12"/>
  <c r="G27" i="12"/>
  <c r="F27" i="12"/>
  <c r="E27" i="12"/>
  <c r="D27" i="12"/>
  <c r="C27" i="12"/>
  <c r="B27" i="12"/>
  <c r="I12" i="12"/>
  <c r="I12" i="2" s="1"/>
  <c r="H12" i="12"/>
  <c r="H12" i="2" s="1"/>
  <c r="G12" i="12"/>
  <c r="G12" i="2" s="1"/>
  <c r="F12" i="12"/>
  <c r="F12" i="2" s="1"/>
  <c r="E12" i="12"/>
  <c r="E12" i="2" s="1"/>
  <c r="D12" i="12"/>
  <c r="D12" i="2" s="1"/>
  <c r="C12" i="12"/>
  <c r="C12" i="2" s="1"/>
  <c r="B12" i="12"/>
  <c r="B12" i="2" s="1"/>
  <c r="J27" i="11"/>
  <c r="I27" i="11"/>
  <c r="H27" i="11"/>
  <c r="G27" i="11"/>
  <c r="F27" i="11"/>
  <c r="E27" i="11"/>
  <c r="D27" i="11"/>
  <c r="C27" i="11"/>
  <c r="B27" i="11"/>
  <c r="C61" i="1"/>
  <c r="B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  <c r="C29" i="1"/>
  <c r="B29" i="1"/>
  <c r="J18" i="33" l="1"/>
  <c r="F39" i="29"/>
  <c r="D11" i="14"/>
  <c r="J39" i="22"/>
  <c r="J17" i="22"/>
  <c r="J18" i="32"/>
  <c r="H38" i="31"/>
  <c r="F38" i="28"/>
  <c r="F17" i="29"/>
  <c r="F17" i="28"/>
  <c r="F15" i="23"/>
  <c r="D25" i="16"/>
  <c r="D11" i="16"/>
  <c r="D25" i="15"/>
  <c r="D11" i="15"/>
  <c r="D25" i="13"/>
  <c r="D11" i="13"/>
  <c r="D25" i="14"/>
  <c r="F33" i="23"/>
  <c r="H38" i="30"/>
  <c r="H17" i="31"/>
  <c r="H17" i="30"/>
  <c r="J23" i="20"/>
  <c r="J10" i="20"/>
  <c r="J23" i="19"/>
  <c r="J10" i="19"/>
  <c r="H23" i="18"/>
  <c r="H10" i="18"/>
  <c r="H23" i="17"/>
  <c r="J27" i="12"/>
  <c r="J12" i="12"/>
  <c r="J12" i="2" s="1"/>
  <c r="D61" i="1"/>
  <c r="D29" i="1"/>
  <c r="C27" i="27"/>
  <c r="B27" i="27"/>
  <c r="D26" i="27"/>
  <c r="D25" i="27"/>
  <c r="D24" i="27"/>
  <c r="D23" i="27"/>
  <c r="D22" i="27"/>
  <c r="D21" i="27"/>
  <c r="D20" i="27"/>
  <c r="D19" i="27"/>
  <c r="H32" i="24"/>
  <c r="H31" i="24"/>
  <c r="H30" i="24"/>
  <c r="H29" i="24"/>
  <c r="H28" i="24"/>
  <c r="H27" i="24"/>
  <c r="H26" i="24"/>
  <c r="H25" i="24"/>
  <c r="H24" i="24"/>
  <c r="H23" i="24"/>
  <c r="H22" i="24"/>
  <c r="G33" i="24"/>
  <c r="F33" i="24"/>
  <c r="E33" i="24"/>
  <c r="D33" i="24"/>
  <c r="C33" i="24"/>
  <c r="B33" i="24"/>
  <c r="H5" i="24"/>
  <c r="H6" i="24"/>
  <c r="H7" i="24"/>
  <c r="H8" i="24"/>
  <c r="H9" i="24"/>
  <c r="H10" i="24"/>
  <c r="H11" i="24"/>
  <c r="H12" i="24"/>
  <c r="H13" i="24"/>
  <c r="H14" i="24"/>
  <c r="H4" i="24"/>
  <c r="C15" i="24"/>
  <c r="D15" i="24"/>
  <c r="E15" i="24"/>
  <c r="F15" i="24"/>
  <c r="G15" i="24"/>
  <c r="B15" i="24"/>
  <c r="I15" i="36"/>
  <c r="H15" i="36"/>
  <c r="G15" i="36"/>
  <c r="F15" i="36"/>
  <c r="E15" i="36"/>
  <c r="D15" i="36"/>
  <c r="C15" i="36"/>
  <c r="B15" i="36"/>
  <c r="C15" i="35"/>
  <c r="D15" i="35"/>
  <c r="E15" i="35"/>
  <c r="F15" i="35"/>
  <c r="G15" i="35"/>
  <c r="H15" i="35"/>
  <c r="I15" i="35"/>
  <c r="B15" i="35"/>
  <c r="J5" i="35"/>
  <c r="J6" i="35"/>
  <c r="J7" i="35"/>
  <c r="J8" i="35"/>
  <c r="J9" i="35"/>
  <c r="J10" i="35"/>
  <c r="J11" i="35"/>
  <c r="J12" i="35"/>
  <c r="J13" i="35"/>
  <c r="J14" i="35"/>
  <c r="J4" i="35"/>
  <c r="D5" i="27"/>
  <c r="D6" i="27"/>
  <c r="D7" i="27"/>
  <c r="D8" i="27"/>
  <c r="D9" i="27"/>
  <c r="D10" i="27"/>
  <c r="D11" i="27"/>
  <c r="D4" i="27"/>
  <c r="H33" i="24" l="1"/>
  <c r="H15" i="24"/>
  <c r="J15" i="35"/>
  <c r="D27" i="27"/>
  <c r="D12" i="27"/>
  <c r="J21" i="48" l="1"/>
  <c r="I21" i="48"/>
  <c r="H21" i="48"/>
  <c r="G21" i="48"/>
  <c r="E21" i="48"/>
  <c r="D21" i="48"/>
  <c r="C21" i="48"/>
  <c r="B21" i="48"/>
  <c r="J20" i="48"/>
  <c r="I20" i="48"/>
  <c r="H20" i="48"/>
  <c r="G20" i="48"/>
  <c r="E20" i="48"/>
  <c r="D20" i="48"/>
  <c r="C20" i="48"/>
  <c r="B20" i="48"/>
  <c r="J19" i="48"/>
  <c r="I19" i="48"/>
  <c r="H19" i="48"/>
  <c r="G19" i="48"/>
  <c r="E19" i="48"/>
  <c r="D19" i="48"/>
  <c r="C19" i="48"/>
  <c r="B19" i="48"/>
  <c r="J18" i="48"/>
  <c r="I18" i="48"/>
  <c r="H18" i="48"/>
  <c r="G18" i="48"/>
  <c r="A24" i="48" s="1"/>
  <c r="E18" i="48"/>
  <c r="D18" i="48"/>
  <c r="C18" i="48"/>
  <c r="C30" i="48" s="1"/>
  <c r="B18" i="48"/>
  <c r="C5" i="48"/>
  <c r="D5" i="48"/>
  <c r="E5" i="48"/>
  <c r="G5" i="48"/>
  <c r="H5" i="48"/>
  <c r="I5" i="48"/>
  <c r="J5" i="48"/>
  <c r="C6" i="48"/>
  <c r="D6" i="48"/>
  <c r="E6" i="48"/>
  <c r="G6" i="48"/>
  <c r="H6" i="48"/>
  <c r="I6" i="48"/>
  <c r="J6" i="48"/>
  <c r="J31" i="48" s="1"/>
  <c r="C7" i="48"/>
  <c r="D7" i="48"/>
  <c r="E7" i="48"/>
  <c r="G7" i="48"/>
  <c r="H7" i="48"/>
  <c r="I7" i="48"/>
  <c r="J7" i="48"/>
  <c r="C8" i="48"/>
  <c r="D8" i="48"/>
  <c r="E8" i="48"/>
  <c r="G8" i="48"/>
  <c r="H8" i="48"/>
  <c r="I8" i="48"/>
  <c r="J8" i="48"/>
  <c r="B6" i="48"/>
  <c r="B7" i="48"/>
  <c r="B8" i="48"/>
  <c r="B5" i="48"/>
  <c r="A12" i="48" s="1"/>
  <c r="E41" i="51"/>
  <c r="D41" i="51"/>
  <c r="C41" i="51"/>
  <c r="B41" i="51"/>
  <c r="E40" i="51"/>
  <c r="D40" i="51"/>
  <c r="C40" i="51"/>
  <c r="B40" i="51"/>
  <c r="E39" i="51"/>
  <c r="D39" i="51"/>
  <c r="C39" i="51"/>
  <c r="B39" i="51"/>
  <c r="E38" i="51"/>
  <c r="D38" i="51"/>
  <c r="C38" i="51"/>
  <c r="B38" i="51"/>
  <c r="E37" i="51"/>
  <c r="D37" i="51"/>
  <c r="C37" i="51"/>
  <c r="B37" i="51"/>
  <c r="E36" i="51"/>
  <c r="D36" i="51"/>
  <c r="C36" i="51"/>
  <c r="B36" i="51"/>
  <c r="E35" i="51"/>
  <c r="D35" i="51"/>
  <c r="C35" i="51"/>
  <c r="B35" i="51"/>
  <c r="E34" i="51"/>
  <c r="D34" i="51"/>
  <c r="C34" i="51"/>
  <c r="B34" i="51"/>
  <c r="E28" i="51"/>
  <c r="D28" i="51"/>
  <c r="C28" i="51"/>
  <c r="B28" i="51"/>
  <c r="F27" i="51"/>
  <c r="F26" i="51"/>
  <c r="F25" i="51"/>
  <c r="F24" i="51"/>
  <c r="F23" i="51"/>
  <c r="F22" i="51"/>
  <c r="F21" i="51"/>
  <c r="F20" i="51"/>
  <c r="E12" i="51"/>
  <c r="D12" i="51"/>
  <c r="C12" i="51"/>
  <c r="C42" i="51" s="1"/>
  <c r="B12" i="51"/>
  <c r="B42" i="51" s="1"/>
  <c r="F11" i="51"/>
  <c r="F10" i="51"/>
  <c r="F9" i="51"/>
  <c r="F8" i="51"/>
  <c r="F7" i="51"/>
  <c r="F6" i="51"/>
  <c r="F5" i="51"/>
  <c r="F35" i="51" s="1"/>
  <c r="F4" i="51"/>
  <c r="F34" i="51" s="1"/>
  <c r="E33" i="50"/>
  <c r="D33" i="50"/>
  <c r="C33" i="50"/>
  <c r="B33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J22" i="50"/>
  <c r="I22" i="50"/>
  <c r="H22" i="50"/>
  <c r="G22" i="50"/>
  <c r="E22" i="50"/>
  <c r="D22" i="50"/>
  <c r="C22" i="50"/>
  <c r="B22" i="50"/>
  <c r="O21" i="50"/>
  <c r="N21" i="50"/>
  <c r="M21" i="50"/>
  <c r="L21" i="50"/>
  <c r="K21" i="50"/>
  <c r="F21" i="50"/>
  <c r="O20" i="50"/>
  <c r="N20" i="50"/>
  <c r="M20" i="50"/>
  <c r="L20" i="50"/>
  <c r="K20" i="50"/>
  <c r="F20" i="50"/>
  <c r="O19" i="50"/>
  <c r="N19" i="50"/>
  <c r="M19" i="50"/>
  <c r="L19" i="50"/>
  <c r="K19" i="50"/>
  <c r="F19" i="50"/>
  <c r="O18" i="50"/>
  <c r="N18" i="50"/>
  <c r="M18" i="50"/>
  <c r="L18" i="50"/>
  <c r="K18" i="50"/>
  <c r="F18" i="50"/>
  <c r="J9" i="50"/>
  <c r="I9" i="50"/>
  <c r="H9" i="50"/>
  <c r="G9" i="50"/>
  <c r="G34" i="50" s="1"/>
  <c r="E9" i="50"/>
  <c r="D9" i="50"/>
  <c r="C9" i="50"/>
  <c r="B9" i="50"/>
  <c r="B34" i="50" s="1"/>
  <c r="O8" i="50"/>
  <c r="O33" i="50" s="1"/>
  <c r="N8" i="50"/>
  <c r="M8" i="50"/>
  <c r="L8" i="50"/>
  <c r="L33" i="50" s="1"/>
  <c r="K8" i="50"/>
  <c r="F8" i="50"/>
  <c r="O7" i="50"/>
  <c r="N7" i="50"/>
  <c r="N32" i="50" s="1"/>
  <c r="M7" i="50"/>
  <c r="M32" i="50" s="1"/>
  <c r="L7" i="50"/>
  <c r="K7" i="50"/>
  <c r="F7" i="50"/>
  <c r="F32" i="50" s="1"/>
  <c r="O6" i="50"/>
  <c r="N6" i="50"/>
  <c r="M6" i="50"/>
  <c r="L6" i="50"/>
  <c r="L31" i="50" s="1"/>
  <c r="K6" i="50"/>
  <c r="K31" i="50" s="1"/>
  <c r="F6" i="50"/>
  <c r="O5" i="50"/>
  <c r="N5" i="50"/>
  <c r="M5" i="50"/>
  <c r="L5" i="50"/>
  <c r="K5" i="50"/>
  <c r="F5" i="50"/>
  <c r="F30" i="50" s="1"/>
  <c r="J33" i="49"/>
  <c r="I33" i="49"/>
  <c r="H33" i="49"/>
  <c r="G33" i="49"/>
  <c r="E33" i="49"/>
  <c r="D33" i="49"/>
  <c r="C33" i="49"/>
  <c r="B33" i="49"/>
  <c r="J32" i="49"/>
  <c r="I32" i="49"/>
  <c r="H32" i="49"/>
  <c r="G32" i="49"/>
  <c r="E32" i="49"/>
  <c r="D32" i="49"/>
  <c r="C32" i="49"/>
  <c r="B32" i="49"/>
  <c r="J31" i="49"/>
  <c r="I31" i="49"/>
  <c r="H31" i="49"/>
  <c r="G31" i="49"/>
  <c r="E31" i="49"/>
  <c r="D31" i="49"/>
  <c r="C31" i="49"/>
  <c r="B31" i="49"/>
  <c r="J30" i="49"/>
  <c r="I30" i="49"/>
  <c r="H30" i="49"/>
  <c r="G30" i="49"/>
  <c r="A36" i="49" s="1"/>
  <c r="E30" i="49"/>
  <c r="D30" i="49"/>
  <c r="C30" i="49"/>
  <c r="B30" i="49"/>
  <c r="J22" i="49"/>
  <c r="J22" i="48" s="1"/>
  <c r="I22" i="49"/>
  <c r="H22" i="49"/>
  <c r="H22" i="48" s="1"/>
  <c r="G22" i="49"/>
  <c r="G22" i="48" s="1"/>
  <c r="E22" i="49"/>
  <c r="D22" i="49"/>
  <c r="C22" i="49"/>
  <c r="C22" i="48" s="1"/>
  <c r="B22" i="49"/>
  <c r="O21" i="49"/>
  <c r="O21" i="48" s="1"/>
  <c r="N21" i="49"/>
  <c r="M21" i="49"/>
  <c r="L21" i="49"/>
  <c r="K21" i="49"/>
  <c r="K21" i="48" s="1"/>
  <c r="F21" i="49"/>
  <c r="O20" i="49"/>
  <c r="N20" i="49"/>
  <c r="N20" i="48" s="1"/>
  <c r="M20" i="49"/>
  <c r="M20" i="48" s="1"/>
  <c r="L20" i="49"/>
  <c r="K20" i="49"/>
  <c r="K20" i="48" s="1"/>
  <c r="F20" i="49"/>
  <c r="O19" i="49"/>
  <c r="N19" i="49"/>
  <c r="M19" i="49"/>
  <c r="L19" i="49"/>
  <c r="K19" i="49"/>
  <c r="K19" i="48" s="1"/>
  <c r="F19" i="49"/>
  <c r="O18" i="49"/>
  <c r="N18" i="49"/>
  <c r="M18" i="49"/>
  <c r="L18" i="49"/>
  <c r="K18" i="49"/>
  <c r="K18" i="48" s="1"/>
  <c r="F18" i="49"/>
  <c r="J9" i="49"/>
  <c r="I9" i="49"/>
  <c r="H9" i="49"/>
  <c r="H34" i="49" s="1"/>
  <c r="G9" i="49"/>
  <c r="G34" i="49" s="1"/>
  <c r="E9" i="49"/>
  <c r="E9" i="48" s="1"/>
  <c r="D9" i="49"/>
  <c r="C9" i="49"/>
  <c r="C34" i="49" s="1"/>
  <c r="B9" i="49"/>
  <c r="O8" i="49"/>
  <c r="N8" i="49"/>
  <c r="M8" i="49"/>
  <c r="L8" i="49"/>
  <c r="K8" i="49"/>
  <c r="K8" i="48" s="1"/>
  <c r="F8" i="49"/>
  <c r="F33" i="49" s="1"/>
  <c r="O7" i="49"/>
  <c r="O32" i="49" s="1"/>
  <c r="N7" i="49"/>
  <c r="M7" i="49"/>
  <c r="L7" i="49"/>
  <c r="K7" i="49"/>
  <c r="K7" i="48" s="1"/>
  <c r="F7" i="49"/>
  <c r="F32" i="49" s="1"/>
  <c r="O6" i="49"/>
  <c r="O6" i="48" s="1"/>
  <c r="N6" i="49"/>
  <c r="N31" i="49" s="1"/>
  <c r="M6" i="49"/>
  <c r="M31" i="49" s="1"/>
  <c r="L6" i="49"/>
  <c r="K6" i="49"/>
  <c r="K6" i="48" s="1"/>
  <c r="F6" i="49"/>
  <c r="O5" i="49"/>
  <c r="N5" i="49"/>
  <c r="M5" i="49"/>
  <c r="M5" i="48" s="1"/>
  <c r="L5" i="49"/>
  <c r="L30" i="49" s="1"/>
  <c r="K5" i="49"/>
  <c r="K30" i="49" s="1"/>
  <c r="F5" i="49"/>
  <c r="L30" i="50" l="1"/>
  <c r="F39" i="51"/>
  <c r="F31" i="50"/>
  <c r="P19" i="49"/>
  <c r="F31" i="49"/>
  <c r="I34" i="49"/>
  <c r="E31" i="48"/>
  <c r="F6" i="48"/>
  <c r="J34" i="50"/>
  <c r="K30" i="50"/>
  <c r="O18" i="48"/>
  <c r="I22" i="48"/>
  <c r="L32" i="49"/>
  <c r="O19" i="48"/>
  <c r="O31" i="48" s="1"/>
  <c r="I9" i="48"/>
  <c r="G32" i="48"/>
  <c r="H33" i="48"/>
  <c r="P18" i="50"/>
  <c r="D32" i="48"/>
  <c r="O30" i="50"/>
  <c r="N18" i="48"/>
  <c r="F20" i="48"/>
  <c r="L21" i="48"/>
  <c r="M7" i="48"/>
  <c r="M32" i="48" s="1"/>
  <c r="O8" i="48"/>
  <c r="O33" i="48" s="1"/>
  <c r="D30" i="48"/>
  <c r="E30" i="48"/>
  <c r="L8" i="48"/>
  <c r="F18" i="48"/>
  <c r="B22" i="48"/>
  <c r="E32" i="48"/>
  <c r="N19" i="48"/>
  <c r="D22" i="48"/>
  <c r="E33" i="48"/>
  <c r="D31" i="48"/>
  <c r="B32" i="48"/>
  <c r="D42" i="51"/>
  <c r="F37" i="51"/>
  <c r="E42" i="51"/>
  <c r="F40" i="51"/>
  <c r="N30" i="50"/>
  <c r="L32" i="50"/>
  <c r="N33" i="50"/>
  <c r="P20" i="50"/>
  <c r="M19" i="48"/>
  <c r="O20" i="48"/>
  <c r="I30" i="48"/>
  <c r="F21" i="48"/>
  <c r="M18" i="48"/>
  <c r="M30" i="48" s="1"/>
  <c r="E22" i="48"/>
  <c r="E34" i="48" s="1"/>
  <c r="N31" i="50"/>
  <c r="F33" i="50"/>
  <c r="B30" i="48"/>
  <c r="M21" i="48"/>
  <c r="F19" i="48"/>
  <c r="L20" i="48"/>
  <c r="N21" i="48"/>
  <c r="K33" i="50"/>
  <c r="N8" i="48"/>
  <c r="J9" i="48"/>
  <c r="J34" i="48" s="1"/>
  <c r="H30" i="48"/>
  <c r="I34" i="50"/>
  <c r="O5" i="48"/>
  <c r="M8" i="48"/>
  <c r="F5" i="48"/>
  <c r="L6" i="48"/>
  <c r="N7" i="48"/>
  <c r="N32" i="48" s="1"/>
  <c r="B9" i="48"/>
  <c r="D9" i="48"/>
  <c r="N5" i="48"/>
  <c r="I32" i="48"/>
  <c r="G33" i="48"/>
  <c r="G30" i="48"/>
  <c r="A36" i="48" s="1"/>
  <c r="P18" i="49"/>
  <c r="L19" i="48"/>
  <c r="L31" i="48" s="1"/>
  <c r="L18" i="48"/>
  <c r="H32" i="48"/>
  <c r="I33" i="48"/>
  <c r="H31" i="48"/>
  <c r="J33" i="48"/>
  <c r="K5" i="48"/>
  <c r="K30" i="48" s="1"/>
  <c r="H9" i="48"/>
  <c r="H34" i="48" s="1"/>
  <c r="J30" i="48"/>
  <c r="K31" i="48"/>
  <c r="K33" i="49"/>
  <c r="G9" i="48"/>
  <c r="G34" i="48" s="1"/>
  <c r="L5" i="48"/>
  <c r="C9" i="48"/>
  <c r="C34" i="48" s="1"/>
  <c r="O7" i="48"/>
  <c r="M6" i="48"/>
  <c r="N6" i="48"/>
  <c r="F7" i="48"/>
  <c r="F8" i="48"/>
  <c r="L7" i="48"/>
  <c r="F38" i="51"/>
  <c r="F28" i="51"/>
  <c r="F41" i="51"/>
  <c r="F36" i="51"/>
  <c r="G31" i="48"/>
  <c r="B33" i="48"/>
  <c r="C31" i="48"/>
  <c r="K32" i="48"/>
  <c r="I31" i="48"/>
  <c r="J32" i="48"/>
  <c r="K33" i="48"/>
  <c r="C33" i="48"/>
  <c r="B31" i="48"/>
  <c r="C32" i="48"/>
  <c r="D33" i="48"/>
  <c r="K22" i="50"/>
  <c r="L22" i="50"/>
  <c r="M22" i="50"/>
  <c r="N22" i="50"/>
  <c r="O22" i="50"/>
  <c r="K32" i="50"/>
  <c r="H34" i="50"/>
  <c r="M22" i="49"/>
  <c r="N22" i="49"/>
  <c r="K22" i="49"/>
  <c r="O22" i="49"/>
  <c r="K31" i="49"/>
  <c r="M32" i="49"/>
  <c r="O33" i="49"/>
  <c r="J34" i="49"/>
  <c r="M30" i="50"/>
  <c r="O9" i="49"/>
  <c r="L33" i="49"/>
  <c r="K32" i="49"/>
  <c r="P6" i="49"/>
  <c r="M33" i="50"/>
  <c r="P21" i="50"/>
  <c r="F22" i="50"/>
  <c r="M31" i="50"/>
  <c r="O32" i="50"/>
  <c r="C34" i="50"/>
  <c r="P19" i="50"/>
  <c r="O31" i="50"/>
  <c r="E34" i="50"/>
  <c r="M33" i="49"/>
  <c r="N30" i="49"/>
  <c r="P20" i="49"/>
  <c r="N32" i="49"/>
  <c r="B34" i="49"/>
  <c r="F22" i="49"/>
  <c r="L22" i="49"/>
  <c r="O31" i="49"/>
  <c r="P8" i="49"/>
  <c r="O30" i="49"/>
  <c r="F9" i="49"/>
  <c r="O9" i="50"/>
  <c r="M9" i="50"/>
  <c r="N9" i="50"/>
  <c r="D34" i="50"/>
  <c r="F9" i="50"/>
  <c r="F30" i="49"/>
  <c r="M9" i="49"/>
  <c r="N9" i="49"/>
  <c r="D34" i="49"/>
  <c r="E34" i="49"/>
  <c r="M30" i="49"/>
  <c r="F12" i="51"/>
  <c r="P7" i="50"/>
  <c r="P6" i="50"/>
  <c r="K9" i="50"/>
  <c r="P8" i="50"/>
  <c r="P5" i="50"/>
  <c r="L9" i="50"/>
  <c r="P7" i="49"/>
  <c r="P5" i="49"/>
  <c r="L9" i="49"/>
  <c r="P21" i="49"/>
  <c r="K9" i="49"/>
  <c r="L31" i="49"/>
  <c r="N33" i="49"/>
  <c r="P32" i="50" l="1"/>
  <c r="K9" i="48"/>
  <c r="F9" i="48"/>
  <c r="P19" i="48"/>
  <c r="I34" i="48"/>
  <c r="O30" i="48"/>
  <c r="F30" i="48"/>
  <c r="F34" i="50"/>
  <c r="F31" i="48"/>
  <c r="M31" i="48"/>
  <c r="F32" i="48"/>
  <c r="L33" i="48"/>
  <c r="N30" i="48"/>
  <c r="M33" i="48"/>
  <c r="K22" i="48"/>
  <c r="K34" i="48" s="1"/>
  <c r="P18" i="48"/>
  <c r="N31" i="48"/>
  <c r="O32" i="48"/>
  <c r="P22" i="50"/>
  <c r="B34" i="48"/>
  <c r="N33" i="48"/>
  <c r="D34" i="48"/>
  <c r="L32" i="48"/>
  <c r="F33" i="48"/>
  <c r="L30" i="48"/>
  <c r="L22" i="48"/>
  <c r="K34" i="50"/>
  <c r="N34" i="50"/>
  <c r="F22" i="48"/>
  <c r="O22" i="48"/>
  <c r="M34" i="50"/>
  <c r="O34" i="50"/>
  <c r="N22" i="48"/>
  <c r="P21" i="48"/>
  <c r="M22" i="48"/>
  <c r="L9" i="48"/>
  <c r="P5" i="48"/>
  <c r="P8" i="48"/>
  <c r="P7" i="48"/>
  <c r="O9" i="48"/>
  <c r="P22" i="49"/>
  <c r="P20" i="48"/>
  <c r="O34" i="49"/>
  <c r="P31" i="49"/>
  <c r="P6" i="48"/>
  <c r="N34" i="49"/>
  <c r="N9" i="48"/>
  <c r="M34" i="49"/>
  <c r="M9" i="48"/>
  <c r="F42" i="51"/>
  <c r="L34" i="50"/>
  <c r="K34" i="49"/>
  <c r="P33" i="50"/>
  <c r="P31" i="50"/>
  <c r="L34" i="49"/>
  <c r="F34" i="49"/>
  <c r="P32" i="49"/>
  <c r="P33" i="49"/>
  <c r="P30" i="50"/>
  <c r="P9" i="50"/>
  <c r="P30" i="49"/>
  <c r="P9" i="49"/>
  <c r="F34" i="48" l="1"/>
  <c r="P31" i="48"/>
  <c r="P30" i="48"/>
  <c r="P22" i="48"/>
  <c r="P34" i="50"/>
  <c r="M34" i="48"/>
  <c r="P33" i="48"/>
  <c r="N34" i="48"/>
  <c r="L34" i="48"/>
  <c r="O34" i="48"/>
  <c r="P32" i="48"/>
  <c r="P34" i="49"/>
  <c r="P9" i="48"/>
  <c r="E22" i="41"/>
  <c r="D22" i="41"/>
  <c r="C22" i="41"/>
  <c r="B22" i="41"/>
  <c r="E21" i="41"/>
  <c r="D21" i="41"/>
  <c r="C21" i="41"/>
  <c r="B21" i="41"/>
  <c r="E20" i="41"/>
  <c r="D20" i="41"/>
  <c r="C20" i="41"/>
  <c r="B20" i="41"/>
  <c r="E19" i="41"/>
  <c r="D19" i="41"/>
  <c r="C19" i="41"/>
  <c r="B19" i="41"/>
  <c r="E18" i="41"/>
  <c r="D18" i="41"/>
  <c r="C18" i="41"/>
  <c r="B18" i="41"/>
  <c r="E17" i="41"/>
  <c r="D17" i="41"/>
  <c r="C17" i="41"/>
  <c r="B17" i="41"/>
  <c r="C4" i="41"/>
  <c r="D4" i="41"/>
  <c r="E4" i="41"/>
  <c r="C5" i="41"/>
  <c r="D5" i="41"/>
  <c r="E5" i="41"/>
  <c r="C6" i="41"/>
  <c r="D6" i="41"/>
  <c r="E6" i="41"/>
  <c r="C7" i="41"/>
  <c r="D7" i="41"/>
  <c r="E7" i="41"/>
  <c r="C8" i="41"/>
  <c r="D8" i="41"/>
  <c r="E8" i="41"/>
  <c r="C9" i="41"/>
  <c r="D9" i="41"/>
  <c r="E9" i="41"/>
  <c r="B5" i="41"/>
  <c r="B6" i="41"/>
  <c r="B7" i="41"/>
  <c r="B8" i="41"/>
  <c r="B9" i="41"/>
  <c r="B4" i="41"/>
  <c r="D31" i="46"/>
  <c r="C31" i="46"/>
  <c r="B31" i="46"/>
  <c r="E30" i="46"/>
  <c r="E29" i="46"/>
  <c r="E28" i="46"/>
  <c r="E27" i="46"/>
  <c r="E26" i="46"/>
  <c r="E25" i="46"/>
  <c r="E24" i="46"/>
  <c r="E23" i="46"/>
  <c r="E22" i="46"/>
  <c r="E21" i="46"/>
  <c r="E13" i="46"/>
  <c r="E12" i="46"/>
  <c r="E11" i="46"/>
  <c r="E10" i="46"/>
  <c r="E9" i="46"/>
  <c r="E8" i="46"/>
  <c r="E7" i="46"/>
  <c r="E6" i="46"/>
  <c r="E5" i="46"/>
  <c r="E4" i="46"/>
  <c r="E30" i="45"/>
  <c r="E29" i="45"/>
  <c r="E28" i="45"/>
  <c r="E27" i="45"/>
  <c r="E26" i="45"/>
  <c r="E25" i="45"/>
  <c r="E24" i="45"/>
  <c r="E23" i="45"/>
  <c r="E22" i="45"/>
  <c r="E21" i="45"/>
  <c r="E13" i="45"/>
  <c r="E12" i="45"/>
  <c r="E11" i="45"/>
  <c r="E10" i="45"/>
  <c r="E9" i="45"/>
  <c r="E8" i="45"/>
  <c r="E7" i="45"/>
  <c r="E6" i="45"/>
  <c r="E5" i="45"/>
  <c r="E4" i="45"/>
  <c r="P34" i="48" l="1"/>
  <c r="E31" i="46"/>
  <c r="F4" i="41"/>
  <c r="B10" i="41"/>
  <c r="D14" i="46" l="1"/>
  <c r="C14" i="46"/>
  <c r="B14" i="46"/>
  <c r="D31" i="45"/>
  <c r="C31" i="45"/>
  <c r="B31" i="45"/>
  <c r="C14" i="45"/>
  <c r="D14" i="45"/>
  <c r="B14" i="45"/>
  <c r="D47" i="45"/>
  <c r="B38" i="45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B5" i="42"/>
  <c r="C5" i="42"/>
  <c r="D5" i="42"/>
  <c r="B6" i="42"/>
  <c r="C6" i="42"/>
  <c r="D6" i="42"/>
  <c r="B7" i="42"/>
  <c r="C7" i="42"/>
  <c r="D7" i="42"/>
  <c r="B8" i="42"/>
  <c r="C8" i="42"/>
  <c r="D8" i="42"/>
  <c r="B9" i="42"/>
  <c r="C9" i="42"/>
  <c r="D9" i="42"/>
  <c r="B10" i="42"/>
  <c r="C10" i="42"/>
  <c r="D10" i="42"/>
  <c r="B11" i="42"/>
  <c r="C11" i="42"/>
  <c r="D11" i="42"/>
  <c r="B12" i="42"/>
  <c r="C12" i="42"/>
  <c r="D12" i="42"/>
  <c r="B13" i="42"/>
  <c r="C13" i="42"/>
  <c r="D13" i="42"/>
  <c r="C4" i="42"/>
  <c r="D4" i="42"/>
  <c r="B4" i="42"/>
  <c r="E31" i="45" l="1"/>
  <c r="E14" i="46"/>
  <c r="E14" i="45"/>
  <c r="E4" i="42"/>
  <c r="D47" i="46" l="1"/>
  <c r="C47" i="46"/>
  <c r="B47" i="46"/>
  <c r="D46" i="46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C47" i="45"/>
  <c r="B47" i="45"/>
  <c r="D46" i="45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C38" i="42"/>
  <c r="D38" i="42"/>
  <c r="C39" i="42"/>
  <c r="D39" i="42"/>
  <c r="C40" i="42"/>
  <c r="D40" i="42"/>
  <c r="C41" i="42"/>
  <c r="D41" i="42"/>
  <c r="C42" i="42"/>
  <c r="D42" i="42"/>
  <c r="C43" i="42"/>
  <c r="D43" i="42"/>
  <c r="C44" i="42"/>
  <c r="D44" i="42"/>
  <c r="C45" i="42"/>
  <c r="D45" i="42"/>
  <c r="C46" i="42"/>
  <c r="D46" i="42"/>
  <c r="C47" i="42"/>
  <c r="D47" i="42"/>
  <c r="B39" i="42"/>
  <c r="B40" i="42"/>
  <c r="B41" i="42"/>
  <c r="B42" i="42"/>
  <c r="B43" i="42"/>
  <c r="B44" i="42"/>
  <c r="B45" i="42"/>
  <c r="B46" i="42"/>
  <c r="B47" i="42"/>
  <c r="B38" i="42"/>
  <c r="E35" i="44"/>
  <c r="D35" i="44"/>
  <c r="C35" i="44"/>
  <c r="B35" i="44"/>
  <c r="E34" i="44"/>
  <c r="D34" i="44"/>
  <c r="C34" i="44"/>
  <c r="B34" i="44"/>
  <c r="E33" i="44"/>
  <c r="D33" i="44"/>
  <c r="C33" i="44"/>
  <c r="B33" i="44"/>
  <c r="E32" i="44"/>
  <c r="D32" i="44"/>
  <c r="C32" i="44"/>
  <c r="B32" i="44"/>
  <c r="E31" i="44"/>
  <c r="D31" i="44"/>
  <c r="C31" i="44"/>
  <c r="B31" i="44"/>
  <c r="E30" i="44"/>
  <c r="D30" i="44"/>
  <c r="C30" i="44"/>
  <c r="B30" i="44"/>
  <c r="E35" i="43"/>
  <c r="D35" i="43"/>
  <c r="C35" i="43"/>
  <c r="B35" i="43"/>
  <c r="E34" i="43"/>
  <c r="D34" i="43"/>
  <c r="C34" i="43"/>
  <c r="B34" i="43"/>
  <c r="E33" i="43"/>
  <c r="D33" i="43"/>
  <c r="C33" i="43"/>
  <c r="B33" i="43"/>
  <c r="E32" i="43"/>
  <c r="D32" i="43"/>
  <c r="C32" i="43"/>
  <c r="B32" i="43"/>
  <c r="E31" i="43"/>
  <c r="D31" i="43"/>
  <c r="C31" i="43"/>
  <c r="B31" i="43"/>
  <c r="E30" i="43"/>
  <c r="D30" i="43"/>
  <c r="C30" i="43"/>
  <c r="B30" i="43"/>
  <c r="C30" i="41"/>
  <c r="D30" i="41"/>
  <c r="E30" i="41"/>
  <c r="C31" i="41"/>
  <c r="D31" i="41"/>
  <c r="E31" i="41"/>
  <c r="C32" i="41"/>
  <c r="D32" i="41"/>
  <c r="E32" i="41"/>
  <c r="C33" i="41"/>
  <c r="D33" i="41"/>
  <c r="E33" i="41"/>
  <c r="C34" i="41"/>
  <c r="D34" i="41"/>
  <c r="E34" i="41"/>
  <c r="C35" i="41"/>
  <c r="D35" i="41"/>
  <c r="E35" i="41"/>
  <c r="B31" i="41"/>
  <c r="B32" i="41"/>
  <c r="B33" i="41"/>
  <c r="B34" i="41"/>
  <c r="B35" i="41"/>
  <c r="B30" i="41"/>
  <c r="E39" i="46" l="1"/>
  <c r="E47" i="46"/>
  <c r="D48" i="46"/>
  <c r="E44" i="46"/>
  <c r="E40" i="45"/>
  <c r="E38" i="45"/>
  <c r="E42" i="45"/>
  <c r="E44" i="45"/>
  <c r="E39" i="45"/>
  <c r="E47" i="45"/>
  <c r="E43" i="45"/>
  <c r="E46" i="45"/>
  <c r="E41" i="45"/>
  <c r="E45" i="45"/>
  <c r="B48" i="45"/>
  <c r="E42" i="46"/>
  <c r="E40" i="46"/>
  <c r="E45" i="46"/>
  <c r="E43" i="46"/>
  <c r="E38" i="46"/>
  <c r="E46" i="46"/>
  <c r="C48" i="46"/>
  <c r="E41" i="46"/>
  <c r="C48" i="45"/>
  <c r="B48" i="46"/>
  <c r="D48" i="45"/>
  <c r="D48" i="42"/>
  <c r="C48" i="42"/>
  <c r="B48" i="42"/>
  <c r="E47" i="42"/>
  <c r="E46" i="42"/>
  <c r="E45" i="42"/>
  <c r="E44" i="42"/>
  <c r="E43" i="42"/>
  <c r="E42" i="42"/>
  <c r="E41" i="42"/>
  <c r="E40" i="42"/>
  <c r="E39" i="42"/>
  <c r="E38" i="42"/>
  <c r="D31" i="42"/>
  <c r="C31" i="42"/>
  <c r="B31" i="42"/>
  <c r="E30" i="42"/>
  <c r="E29" i="42"/>
  <c r="E28" i="42"/>
  <c r="E27" i="42"/>
  <c r="E26" i="42"/>
  <c r="E25" i="42"/>
  <c r="E24" i="42"/>
  <c r="E23" i="42"/>
  <c r="E22" i="42"/>
  <c r="E21" i="42"/>
  <c r="B14" i="42"/>
  <c r="E36" i="44"/>
  <c r="D36" i="44"/>
  <c r="C36" i="44"/>
  <c r="B36" i="44"/>
  <c r="F35" i="44"/>
  <c r="F34" i="44"/>
  <c r="F33" i="44"/>
  <c r="F32" i="44"/>
  <c r="F31" i="44"/>
  <c r="F30" i="44"/>
  <c r="E23" i="44"/>
  <c r="D23" i="44"/>
  <c r="C23" i="44"/>
  <c r="B23" i="44"/>
  <c r="F22" i="44"/>
  <c r="F21" i="44"/>
  <c r="F20" i="44"/>
  <c r="F19" i="44"/>
  <c r="F18" i="44"/>
  <c r="F17" i="44"/>
  <c r="E10" i="44"/>
  <c r="D10" i="44"/>
  <c r="C10" i="44"/>
  <c r="B10" i="44"/>
  <c r="F9" i="44"/>
  <c r="F8" i="44"/>
  <c r="F7" i="44"/>
  <c r="F6" i="44"/>
  <c r="F5" i="44"/>
  <c r="F4" i="44"/>
  <c r="E36" i="43"/>
  <c r="D36" i="43"/>
  <c r="C36" i="43"/>
  <c r="B36" i="43"/>
  <c r="F35" i="43"/>
  <c r="F34" i="43"/>
  <c r="F33" i="43"/>
  <c r="F32" i="43"/>
  <c r="F31" i="43"/>
  <c r="F30" i="43"/>
  <c r="E23" i="43"/>
  <c r="D23" i="43"/>
  <c r="C23" i="43"/>
  <c r="B23" i="43"/>
  <c r="F22" i="43"/>
  <c r="F21" i="43"/>
  <c r="F20" i="43"/>
  <c r="F19" i="43"/>
  <c r="F18" i="43"/>
  <c r="F17" i="43"/>
  <c r="E10" i="43"/>
  <c r="D10" i="43"/>
  <c r="C10" i="43"/>
  <c r="B10" i="43"/>
  <c r="F9" i="43"/>
  <c r="F8" i="43"/>
  <c r="F7" i="43"/>
  <c r="F6" i="43"/>
  <c r="F5" i="43"/>
  <c r="F4" i="43"/>
  <c r="D14" i="42"/>
  <c r="C14" i="42"/>
  <c r="E13" i="42"/>
  <c r="E12" i="42"/>
  <c r="E11" i="42"/>
  <c r="E10" i="42"/>
  <c r="E9" i="42"/>
  <c r="E8" i="42"/>
  <c r="E7" i="42"/>
  <c r="E6" i="42"/>
  <c r="E5" i="42"/>
  <c r="E36" i="41"/>
  <c r="D36" i="41"/>
  <c r="C36" i="41"/>
  <c r="B36" i="41"/>
  <c r="F35" i="41"/>
  <c r="F34" i="41"/>
  <c r="F33" i="41"/>
  <c r="F32" i="41"/>
  <c r="F31" i="41"/>
  <c r="F30" i="41"/>
  <c r="E23" i="41"/>
  <c r="D23" i="41"/>
  <c r="C23" i="41"/>
  <c r="B23" i="41"/>
  <c r="F22" i="41"/>
  <c r="F21" i="41"/>
  <c r="F20" i="41"/>
  <c r="F19" i="41"/>
  <c r="F18" i="41"/>
  <c r="F17" i="41"/>
  <c r="E10" i="41"/>
  <c r="D10" i="41"/>
  <c r="C10" i="41"/>
  <c r="F9" i="41"/>
  <c r="F8" i="41"/>
  <c r="F7" i="41"/>
  <c r="F6" i="41"/>
  <c r="F5" i="41"/>
  <c r="F23" i="44" l="1"/>
  <c r="F23" i="43"/>
  <c r="F10" i="44"/>
  <c r="F10" i="43"/>
  <c r="F23" i="41"/>
  <c r="E48" i="45"/>
  <c r="E31" i="42"/>
  <c r="E48" i="46"/>
  <c r="E48" i="42"/>
  <c r="F36" i="44"/>
  <c r="F36" i="43"/>
  <c r="F36" i="41"/>
  <c r="E14" i="42"/>
  <c r="F10" i="41"/>
  <c r="D27" i="40" l="1"/>
  <c r="D10" i="40"/>
  <c r="D25" i="40" l="1"/>
  <c r="D33" i="40"/>
  <c r="D5" i="40"/>
  <c r="D7" i="40"/>
  <c r="D11" i="40"/>
  <c r="D12" i="40"/>
  <c r="D13" i="40"/>
  <c r="D14" i="40"/>
  <c r="D6" i="40"/>
  <c r="D4" i="40"/>
  <c r="D26" i="40"/>
  <c r="D28" i="40"/>
  <c r="D29" i="40"/>
  <c r="D8" i="40"/>
  <c r="D15" i="40"/>
  <c r="D30" i="40"/>
  <c r="D9" i="40"/>
  <c r="D23" i="40"/>
  <c r="D31" i="40"/>
  <c r="D24" i="40"/>
  <c r="D32" i="40"/>
  <c r="D34" i="40" l="1"/>
  <c r="G104" i="39" l="1"/>
  <c r="G103" i="39"/>
  <c r="G102" i="39"/>
  <c r="G101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C100" i="39"/>
  <c r="C105" i="39" s="1"/>
  <c r="E100" i="39"/>
  <c r="E105" i="39" s="1"/>
  <c r="F100" i="39"/>
  <c r="F105" i="39" s="1"/>
  <c r="B100" i="39"/>
  <c r="B105" i="39" s="1"/>
  <c r="G21" i="38"/>
  <c r="G20" i="38"/>
  <c r="G19" i="38"/>
  <c r="G18" i="38"/>
  <c r="F17" i="38"/>
  <c r="F22" i="38" s="1"/>
  <c r="E17" i="38"/>
  <c r="E22" i="38" s="1"/>
  <c r="G16" i="38"/>
  <c r="G15" i="38"/>
  <c r="G14" i="38"/>
  <c r="G13" i="38"/>
  <c r="G12" i="38"/>
  <c r="G11" i="38"/>
  <c r="G10" i="38"/>
  <c r="G9" i="38"/>
  <c r="G8" i="38"/>
  <c r="G7" i="38"/>
  <c r="G6" i="38"/>
  <c r="G5" i="38"/>
  <c r="G4" i="38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1" i="39"/>
  <c r="D102" i="39"/>
  <c r="D103" i="39"/>
  <c r="D104" i="39"/>
  <c r="D5" i="39"/>
  <c r="D4" i="39"/>
  <c r="D21" i="38"/>
  <c r="D5" i="38"/>
  <c r="D6" i="38"/>
  <c r="D7" i="38"/>
  <c r="D8" i="38"/>
  <c r="D9" i="38"/>
  <c r="D10" i="38"/>
  <c r="D11" i="38"/>
  <c r="D12" i="38"/>
  <c r="D13" i="38"/>
  <c r="D14" i="38"/>
  <c r="D15" i="38"/>
  <c r="D16" i="38"/>
  <c r="D4" i="38"/>
  <c r="C17" i="38"/>
  <c r="C22" i="38" s="1"/>
  <c r="G100" i="39" l="1"/>
  <c r="G105" i="39" s="1"/>
  <c r="D100" i="39"/>
  <c r="D17" i="38"/>
  <c r="D22" i="38" s="1"/>
  <c r="G17" i="38"/>
  <c r="G22" i="38" s="1"/>
  <c r="D105" i="39" l="1"/>
  <c r="B17" i="38"/>
  <c r="B22" i="38" s="1"/>
  <c r="J4" i="26" l="1"/>
  <c r="J5" i="26"/>
  <c r="J6" i="26"/>
  <c r="J7" i="26"/>
  <c r="J8" i="26"/>
  <c r="J9" i="26"/>
  <c r="J10" i="26"/>
  <c r="J11" i="26"/>
  <c r="J12" i="26"/>
  <c r="J13" i="26"/>
  <c r="J14" i="26"/>
  <c r="C15" i="26"/>
  <c r="D15" i="26"/>
  <c r="E15" i="26"/>
  <c r="F15" i="26"/>
  <c r="G15" i="26"/>
  <c r="H15" i="26"/>
  <c r="I15" i="26"/>
  <c r="J15" i="26"/>
  <c r="B15" i="26"/>
  <c r="C34" i="27" l="1"/>
  <c r="D34" i="27"/>
  <c r="C35" i="27"/>
  <c r="D35" i="27"/>
  <c r="C36" i="27"/>
  <c r="D36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B35" i="27"/>
  <c r="B36" i="27"/>
  <c r="B37" i="27"/>
  <c r="B38" i="27"/>
  <c r="B39" i="27"/>
  <c r="B40" i="27"/>
  <c r="B41" i="27"/>
  <c r="B42" i="27"/>
  <c r="B34" i="27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4" i="24"/>
  <c r="D44" i="24"/>
  <c r="E44" i="24"/>
  <c r="F44" i="24"/>
  <c r="G44" i="24"/>
  <c r="H44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C50" i="24"/>
  <c r="D50" i="24"/>
  <c r="E50" i="24"/>
  <c r="F50" i="24"/>
  <c r="G50" i="24"/>
  <c r="H50" i="24"/>
  <c r="C51" i="24"/>
  <c r="D51" i="24"/>
  <c r="E51" i="24"/>
  <c r="F51" i="24"/>
  <c r="G51" i="24"/>
  <c r="H51" i="24"/>
  <c r="B41" i="24"/>
  <c r="B42" i="24"/>
  <c r="B43" i="24"/>
  <c r="B44" i="24"/>
  <c r="B45" i="24"/>
  <c r="B46" i="24"/>
  <c r="B47" i="24"/>
  <c r="B48" i="24"/>
  <c r="B49" i="24"/>
  <c r="B50" i="24"/>
  <c r="B51" i="24"/>
  <c r="B40" i="24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B41" i="23"/>
  <c r="B42" i="23"/>
  <c r="B43" i="23"/>
  <c r="B44" i="23"/>
  <c r="B45" i="23"/>
  <c r="B46" i="23"/>
  <c r="B47" i="23"/>
  <c r="B48" i="23"/>
  <c r="B49" i="23"/>
  <c r="B50" i="23"/>
  <c r="B51" i="23"/>
  <c r="B40" i="23"/>
  <c r="C48" i="22" l="1"/>
  <c r="D48" i="22"/>
  <c r="E48" i="22"/>
  <c r="F48" i="22"/>
  <c r="G48" i="22"/>
  <c r="H48" i="22"/>
  <c r="I48" i="22"/>
  <c r="J48" i="22"/>
  <c r="C49" i="22"/>
  <c r="D49" i="22"/>
  <c r="E49" i="22"/>
  <c r="F49" i="22"/>
  <c r="G49" i="22"/>
  <c r="H49" i="22"/>
  <c r="I49" i="22"/>
  <c r="J49" i="22"/>
  <c r="C50" i="22"/>
  <c r="D50" i="22"/>
  <c r="E50" i="22"/>
  <c r="F50" i="22"/>
  <c r="G50" i="22"/>
  <c r="H50" i="22"/>
  <c r="I50" i="22"/>
  <c r="J50" i="22"/>
  <c r="C51" i="22"/>
  <c r="D51" i="22"/>
  <c r="E51" i="22"/>
  <c r="F51" i="22"/>
  <c r="G51" i="22"/>
  <c r="H51" i="22"/>
  <c r="I51" i="22"/>
  <c r="J51" i="22"/>
  <c r="C52" i="22"/>
  <c r="D52" i="22"/>
  <c r="E52" i="22"/>
  <c r="F52" i="22"/>
  <c r="G52" i="22"/>
  <c r="H52" i="22"/>
  <c r="I52" i="22"/>
  <c r="J52" i="22"/>
  <c r="C53" i="22"/>
  <c r="D53" i="22"/>
  <c r="E53" i="22"/>
  <c r="F53" i="22"/>
  <c r="G53" i="22"/>
  <c r="H53" i="22"/>
  <c r="I53" i="22"/>
  <c r="J53" i="22"/>
  <c r="C54" i="22"/>
  <c r="D54" i="22"/>
  <c r="E54" i="22"/>
  <c r="F54" i="22"/>
  <c r="G54" i="22"/>
  <c r="H54" i="22"/>
  <c r="I54" i="22"/>
  <c r="J54" i="22"/>
  <c r="C55" i="22"/>
  <c r="D55" i="22"/>
  <c r="E55" i="22"/>
  <c r="F55" i="22"/>
  <c r="G55" i="22"/>
  <c r="H55" i="22"/>
  <c r="I55" i="22"/>
  <c r="J55" i="22"/>
  <c r="C56" i="22"/>
  <c r="D56" i="22"/>
  <c r="E56" i="22"/>
  <c r="F56" i="22"/>
  <c r="G56" i="22"/>
  <c r="H56" i="22"/>
  <c r="I56" i="22"/>
  <c r="J56" i="22"/>
  <c r="C57" i="22"/>
  <c r="D57" i="22"/>
  <c r="E57" i="22"/>
  <c r="F57" i="22"/>
  <c r="G57" i="22"/>
  <c r="H57" i="22"/>
  <c r="I57" i="22"/>
  <c r="J57" i="22"/>
  <c r="C58" i="22"/>
  <c r="D58" i="22"/>
  <c r="E58" i="22"/>
  <c r="F58" i="22"/>
  <c r="G58" i="22"/>
  <c r="H58" i="22"/>
  <c r="I58" i="22"/>
  <c r="J58" i="22"/>
  <c r="C59" i="22"/>
  <c r="D59" i="22"/>
  <c r="E59" i="22"/>
  <c r="F59" i="22"/>
  <c r="G59" i="22"/>
  <c r="H59" i="22"/>
  <c r="I59" i="22"/>
  <c r="J59" i="22"/>
  <c r="C60" i="22"/>
  <c r="D60" i="22"/>
  <c r="E60" i="22"/>
  <c r="F60" i="22"/>
  <c r="G60" i="22"/>
  <c r="H60" i="22"/>
  <c r="I60" i="22"/>
  <c r="J60" i="22"/>
  <c r="C61" i="22"/>
  <c r="D61" i="22"/>
  <c r="E61" i="22"/>
  <c r="F61" i="22"/>
  <c r="G61" i="22"/>
  <c r="H61" i="22"/>
  <c r="I61" i="22"/>
  <c r="J61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48" i="22"/>
  <c r="J18" i="34"/>
  <c r="I18" i="34"/>
  <c r="H18" i="34"/>
  <c r="G18" i="34"/>
  <c r="F18" i="34"/>
  <c r="E18" i="34"/>
  <c r="D18" i="34"/>
  <c r="C18" i="34"/>
  <c r="B18" i="34"/>
  <c r="J17" i="34"/>
  <c r="I17" i="34"/>
  <c r="H17" i="34"/>
  <c r="G17" i="34"/>
  <c r="F17" i="34"/>
  <c r="E17" i="34"/>
  <c r="D17" i="34"/>
  <c r="C17" i="34"/>
  <c r="B17" i="34"/>
  <c r="J16" i="34"/>
  <c r="I16" i="34"/>
  <c r="H16" i="34"/>
  <c r="G16" i="34"/>
  <c r="F16" i="34"/>
  <c r="A20" i="34" s="1"/>
  <c r="E16" i="34"/>
  <c r="D16" i="34"/>
  <c r="C16" i="34"/>
  <c r="B16" i="34"/>
  <c r="J15" i="34"/>
  <c r="I15" i="34"/>
  <c r="H15" i="34"/>
  <c r="G15" i="34"/>
  <c r="F15" i="34"/>
  <c r="E15" i="34"/>
  <c r="D15" i="34"/>
  <c r="C15" i="34"/>
  <c r="B15" i="34"/>
  <c r="C4" i="34"/>
  <c r="D4" i="34"/>
  <c r="E4" i="34"/>
  <c r="F4" i="34"/>
  <c r="G4" i="34"/>
  <c r="H4" i="34"/>
  <c r="I4" i="34"/>
  <c r="J4" i="34"/>
  <c r="C5" i="34"/>
  <c r="D5" i="34"/>
  <c r="E5" i="34"/>
  <c r="F5" i="34"/>
  <c r="A10" i="34" s="1"/>
  <c r="G5" i="34"/>
  <c r="H5" i="34"/>
  <c r="I5" i="34"/>
  <c r="J5" i="34"/>
  <c r="C6" i="34"/>
  <c r="D6" i="34"/>
  <c r="E6" i="34"/>
  <c r="E28" i="34" s="1"/>
  <c r="F6" i="34"/>
  <c r="G6" i="34"/>
  <c r="H6" i="34"/>
  <c r="I6" i="34"/>
  <c r="I28" i="34" s="1"/>
  <c r="J6" i="34"/>
  <c r="C7" i="34"/>
  <c r="D7" i="34"/>
  <c r="E7" i="34"/>
  <c r="F7" i="34"/>
  <c r="G7" i="34"/>
  <c r="H7" i="34"/>
  <c r="I7" i="34"/>
  <c r="J7" i="34"/>
  <c r="B5" i="34"/>
  <c r="B6" i="34"/>
  <c r="B7" i="34"/>
  <c r="B4" i="34"/>
  <c r="D26" i="33"/>
  <c r="E26" i="33"/>
  <c r="F26" i="33"/>
  <c r="D27" i="33"/>
  <c r="E27" i="33"/>
  <c r="F27" i="33"/>
  <c r="D28" i="33"/>
  <c r="E28" i="33"/>
  <c r="F28" i="33"/>
  <c r="D29" i="33"/>
  <c r="E29" i="33"/>
  <c r="F29" i="33"/>
  <c r="D26" i="32"/>
  <c r="E26" i="32"/>
  <c r="D27" i="32"/>
  <c r="E27" i="32"/>
  <c r="D28" i="32"/>
  <c r="E28" i="32"/>
  <c r="D29" i="32"/>
  <c r="E29" i="32"/>
  <c r="J29" i="33"/>
  <c r="I29" i="33"/>
  <c r="H29" i="33"/>
  <c r="G29" i="33"/>
  <c r="C29" i="33"/>
  <c r="B29" i="33"/>
  <c r="J28" i="33"/>
  <c r="I28" i="33"/>
  <c r="H28" i="33"/>
  <c r="G28" i="33"/>
  <c r="C28" i="33"/>
  <c r="B28" i="33"/>
  <c r="J27" i="33"/>
  <c r="I27" i="33"/>
  <c r="H27" i="33"/>
  <c r="G27" i="33"/>
  <c r="C27" i="33"/>
  <c r="B27" i="33"/>
  <c r="J26" i="33"/>
  <c r="I26" i="33"/>
  <c r="H26" i="33"/>
  <c r="G26" i="33"/>
  <c r="C26" i="33"/>
  <c r="B26" i="33"/>
  <c r="J29" i="32"/>
  <c r="I29" i="32"/>
  <c r="H29" i="32"/>
  <c r="G29" i="32"/>
  <c r="F29" i="32"/>
  <c r="C29" i="32"/>
  <c r="B29" i="32"/>
  <c r="J28" i="32"/>
  <c r="I28" i="32"/>
  <c r="H28" i="32"/>
  <c r="G28" i="32"/>
  <c r="F28" i="32"/>
  <c r="C28" i="32"/>
  <c r="B28" i="32"/>
  <c r="J27" i="32"/>
  <c r="I27" i="32"/>
  <c r="H27" i="32"/>
  <c r="G27" i="32"/>
  <c r="F27" i="32"/>
  <c r="C27" i="32"/>
  <c r="B27" i="32"/>
  <c r="J26" i="32"/>
  <c r="I26" i="32"/>
  <c r="H26" i="32"/>
  <c r="G26" i="32"/>
  <c r="F26" i="32"/>
  <c r="C26" i="32"/>
  <c r="B26" i="32"/>
  <c r="C46" i="31"/>
  <c r="D46" i="31"/>
  <c r="E46" i="31"/>
  <c r="F46" i="31"/>
  <c r="G46" i="31"/>
  <c r="H46" i="31"/>
  <c r="C47" i="31"/>
  <c r="D47" i="31"/>
  <c r="E47" i="31"/>
  <c r="F47" i="31"/>
  <c r="G47" i="31"/>
  <c r="H47" i="31"/>
  <c r="C48" i="31"/>
  <c r="D48" i="31"/>
  <c r="E48" i="31"/>
  <c r="F48" i="31"/>
  <c r="G48" i="31"/>
  <c r="H48" i="31"/>
  <c r="C49" i="31"/>
  <c r="D49" i="31"/>
  <c r="E49" i="31"/>
  <c r="F49" i="31"/>
  <c r="G49" i="31"/>
  <c r="H49" i="31"/>
  <c r="C50" i="31"/>
  <c r="D50" i="31"/>
  <c r="E50" i="31"/>
  <c r="F50" i="31"/>
  <c r="G50" i="31"/>
  <c r="H50" i="31"/>
  <c r="C51" i="31"/>
  <c r="D51" i="31"/>
  <c r="E51" i="31"/>
  <c r="F51" i="31"/>
  <c r="G51" i="31"/>
  <c r="H51" i="31"/>
  <c r="C52" i="31"/>
  <c r="D52" i="31"/>
  <c r="E52" i="31"/>
  <c r="F52" i="31"/>
  <c r="G52" i="31"/>
  <c r="H52" i="31"/>
  <c r="C53" i="31"/>
  <c r="D53" i="31"/>
  <c r="E53" i="31"/>
  <c r="F53" i="31"/>
  <c r="G53" i="31"/>
  <c r="H53" i="31"/>
  <c r="C54" i="31"/>
  <c r="D54" i="31"/>
  <c r="E54" i="31"/>
  <c r="F54" i="31"/>
  <c r="G54" i="31"/>
  <c r="H54" i="31"/>
  <c r="C55" i="31"/>
  <c r="D55" i="31"/>
  <c r="E55" i="31"/>
  <c r="F55" i="31"/>
  <c r="G55" i="31"/>
  <c r="H55" i="31"/>
  <c r="C56" i="31"/>
  <c r="D56" i="31"/>
  <c r="E56" i="31"/>
  <c r="F56" i="31"/>
  <c r="G56" i="31"/>
  <c r="H56" i="31"/>
  <c r="C57" i="31"/>
  <c r="D57" i="31"/>
  <c r="E57" i="31"/>
  <c r="F57" i="31"/>
  <c r="G57" i="31"/>
  <c r="H57" i="31"/>
  <c r="C58" i="31"/>
  <c r="D58" i="31"/>
  <c r="E58" i="31"/>
  <c r="F58" i="31"/>
  <c r="G58" i="31"/>
  <c r="H58" i="31"/>
  <c r="C59" i="31"/>
  <c r="D59" i="31"/>
  <c r="E59" i="31"/>
  <c r="F59" i="31"/>
  <c r="G59" i="31"/>
  <c r="H59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46" i="31"/>
  <c r="B46" i="21" s="1"/>
  <c r="C46" i="30"/>
  <c r="D46" i="30"/>
  <c r="E46" i="30"/>
  <c r="F46" i="30"/>
  <c r="G46" i="30"/>
  <c r="H46" i="30"/>
  <c r="C47" i="30"/>
  <c r="D47" i="30"/>
  <c r="E47" i="30"/>
  <c r="F47" i="30"/>
  <c r="G47" i="30"/>
  <c r="H47" i="30"/>
  <c r="C48" i="30"/>
  <c r="D48" i="30"/>
  <c r="E48" i="30"/>
  <c r="F48" i="30"/>
  <c r="G48" i="30"/>
  <c r="H48" i="30"/>
  <c r="C49" i="30"/>
  <c r="D49" i="30"/>
  <c r="E49" i="30"/>
  <c r="F49" i="30"/>
  <c r="G49" i="30"/>
  <c r="H49" i="30"/>
  <c r="C50" i="30"/>
  <c r="D50" i="30"/>
  <c r="E50" i="30"/>
  <c r="F50" i="30"/>
  <c r="G50" i="30"/>
  <c r="H50" i="30"/>
  <c r="C51" i="30"/>
  <c r="D51" i="30"/>
  <c r="E51" i="30"/>
  <c r="F51" i="30"/>
  <c r="G51" i="30"/>
  <c r="H51" i="30"/>
  <c r="C52" i="30"/>
  <c r="D52" i="30"/>
  <c r="E52" i="30"/>
  <c r="F52" i="30"/>
  <c r="G52" i="30"/>
  <c r="H52" i="30"/>
  <c r="C53" i="30"/>
  <c r="D53" i="30"/>
  <c r="E53" i="30"/>
  <c r="F53" i="30"/>
  <c r="G53" i="30"/>
  <c r="H53" i="30"/>
  <c r="C54" i="30"/>
  <c r="D54" i="30"/>
  <c r="E54" i="30"/>
  <c r="F54" i="30"/>
  <c r="G54" i="30"/>
  <c r="H54" i="30"/>
  <c r="C55" i="30"/>
  <c r="D55" i="30"/>
  <c r="E55" i="30"/>
  <c r="F55" i="30"/>
  <c r="G55" i="30"/>
  <c r="H55" i="30"/>
  <c r="C56" i="30"/>
  <c r="D56" i="30"/>
  <c r="E56" i="30"/>
  <c r="F56" i="30"/>
  <c r="G56" i="30"/>
  <c r="H56" i="30"/>
  <c r="C57" i="30"/>
  <c r="D57" i="30"/>
  <c r="E57" i="30"/>
  <c r="F57" i="30"/>
  <c r="G57" i="30"/>
  <c r="H57" i="30"/>
  <c r="C58" i="30"/>
  <c r="D58" i="30"/>
  <c r="E58" i="30"/>
  <c r="F58" i="30"/>
  <c r="G58" i="30"/>
  <c r="H58" i="30"/>
  <c r="C59" i="30"/>
  <c r="D59" i="30"/>
  <c r="E59" i="30"/>
  <c r="F59" i="30"/>
  <c r="G59" i="30"/>
  <c r="H59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46" i="30"/>
  <c r="C57" i="21"/>
  <c r="H38" i="21"/>
  <c r="G38" i="21"/>
  <c r="F38" i="21"/>
  <c r="E38" i="21"/>
  <c r="D38" i="21"/>
  <c r="C38" i="21"/>
  <c r="B38" i="21"/>
  <c r="H37" i="21"/>
  <c r="G37" i="21"/>
  <c r="F37" i="21"/>
  <c r="E37" i="21"/>
  <c r="D37" i="21"/>
  <c r="C37" i="21"/>
  <c r="B37" i="21"/>
  <c r="H36" i="21"/>
  <c r="G36" i="21"/>
  <c r="F36" i="21"/>
  <c r="E36" i="21"/>
  <c r="D36" i="21"/>
  <c r="C36" i="21"/>
  <c r="B36" i="21"/>
  <c r="H35" i="21"/>
  <c r="G35" i="21"/>
  <c r="F35" i="21"/>
  <c r="E35" i="21"/>
  <c r="D35" i="21"/>
  <c r="C35" i="21"/>
  <c r="B35" i="21"/>
  <c r="H34" i="21"/>
  <c r="G34" i="21"/>
  <c r="F34" i="21"/>
  <c r="E34" i="21"/>
  <c r="D34" i="21"/>
  <c r="C34" i="21"/>
  <c r="B34" i="21"/>
  <c r="H33" i="21"/>
  <c r="G33" i="21"/>
  <c r="F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H29" i="21"/>
  <c r="G29" i="21"/>
  <c r="F29" i="21"/>
  <c r="E29" i="21"/>
  <c r="D29" i="21"/>
  <c r="C29" i="21"/>
  <c r="B29" i="21"/>
  <c r="H28" i="21"/>
  <c r="G28" i="21"/>
  <c r="F28" i="21"/>
  <c r="E28" i="21"/>
  <c r="D28" i="21"/>
  <c r="C28" i="21"/>
  <c r="B28" i="21"/>
  <c r="H27" i="21"/>
  <c r="G27" i="21"/>
  <c r="F27" i="21"/>
  <c r="E27" i="21"/>
  <c r="D27" i="21"/>
  <c r="C27" i="21"/>
  <c r="B27" i="21"/>
  <c r="H26" i="21"/>
  <c r="G26" i="21"/>
  <c r="F26" i="21"/>
  <c r="E26" i="21"/>
  <c r="D26" i="21"/>
  <c r="C26" i="21"/>
  <c r="A40" i="21" s="1"/>
  <c r="B26" i="21"/>
  <c r="H25" i="21"/>
  <c r="G25" i="21"/>
  <c r="F25" i="21"/>
  <c r="E25" i="21"/>
  <c r="D25" i="21"/>
  <c r="C25" i="21"/>
  <c r="B25" i="21"/>
  <c r="C4" i="21"/>
  <c r="D4" i="21"/>
  <c r="E4" i="21"/>
  <c r="F4" i="21"/>
  <c r="G4" i="21"/>
  <c r="H4" i="21"/>
  <c r="C5" i="21"/>
  <c r="A20" i="21" s="1"/>
  <c r="D5" i="21"/>
  <c r="E5" i="21"/>
  <c r="F5" i="21"/>
  <c r="G5" i="21"/>
  <c r="H5" i="21"/>
  <c r="C6" i="21"/>
  <c r="D6" i="21"/>
  <c r="E6" i="21"/>
  <c r="F6" i="21"/>
  <c r="G6" i="21"/>
  <c r="H6" i="21"/>
  <c r="C7" i="21"/>
  <c r="D7" i="21"/>
  <c r="E7" i="21"/>
  <c r="F7" i="21"/>
  <c r="G7" i="21"/>
  <c r="H7" i="21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4" i="21"/>
  <c r="C47" i="29"/>
  <c r="D47" i="29"/>
  <c r="E47" i="29"/>
  <c r="F47" i="29"/>
  <c r="C48" i="29"/>
  <c r="D48" i="29"/>
  <c r="E48" i="29"/>
  <c r="F48" i="29"/>
  <c r="C49" i="29"/>
  <c r="D49" i="29"/>
  <c r="E49" i="29"/>
  <c r="F49" i="29"/>
  <c r="C50" i="29"/>
  <c r="D50" i="29"/>
  <c r="E50" i="29"/>
  <c r="F50" i="29"/>
  <c r="C51" i="29"/>
  <c r="D51" i="29"/>
  <c r="E51" i="29"/>
  <c r="F51" i="29"/>
  <c r="C52" i="29"/>
  <c r="D52" i="29"/>
  <c r="E52" i="29"/>
  <c r="F52" i="29"/>
  <c r="C53" i="29"/>
  <c r="D53" i="29"/>
  <c r="E53" i="29"/>
  <c r="F53" i="29"/>
  <c r="C54" i="29"/>
  <c r="D54" i="29"/>
  <c r="E54" i="29"/>
  <c r="F54" i="29"/>
  <c r="C55" i="29"/>
  <c r="D55" i="29"/>
  <c r="E55" i="29"/>
  <c r="F55" i="29"/>
  <c r="C56" i="29"/>
  <c r="D56" i="29"/>
  <c r="E56" i="29"/>
  <c r="F56" i="29"/>
  <c r="C57" i="29"/>
  <c r="D57" i="29"/>
  <c r="E57" i="29"/>
  <c r="F57" i="29"/>
  <c r="C58" i="29"/>
  <c r="D58" i="29"/>
  <c r="E58" i="29"/>
  <c r="F58" i="29"/>
  <c r="C59" i="29"/>
  <c r="D59" i="29"/>
  <c r="E59" i="29"/>
  <c r="F59" i="29"/>
  <c r="C60" i="29"/>
  <c r="D60" i="29"/>
  <c r="E60" i="29"/>
  <c r="F60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47" i="29"/>
  <c r="C47" i="28"/>
  <c r="D47" i="28"/>
  <c r="E47" i="28"/>
  <c r="F47" i="28"/>
  <c r="C48" i="28"/>
  <c r="D48" i="28"/>
  <c r="E48" i="28"/>
  <c r="F48" i="28"/>
  <c r="C49" i="28"/>
  <c r="D49" i="28"/>
  <c r="E49" i="28"/>
  <c r="F49" i="28"/>
  <c r="C50" i="28"/>
  <c r="D50" i="28"/>
  <c r="E50" i="28"/>
  <c r="F50" i="28"/>
  <c r="C51" i="28"/>
  <c r="D51" i="28"/>
  <c r="E51" i="28"/>
  <c r="F51" i="28"/>
  <c r="C52" i="28"/>
  <c r="D52" i="28"/>
  <c r="E52" i="28"/>
  <c r="F52" i="28"/>
  <c r="C53" i="28"/>
  <c r="D53" i="28"/>
  <c r="E53" i="28"/>
  <c r="F53" i="28"/>
  <c r="C54" i="28"/>
  <c r="D54" i="28"/>
  <c r="E54" i="28"/>
  <c r="F54" i="28"/>
  <c r="C55" i="28"/>
  <c r="D55" i="28"/>
  <c r="E55" i="28"/>
  <c r="F55" i="28"/>
  <c r="C56" i="28"/>
  <c r="D56" i="28"/>
  <c r="E56" i="28"/>
  <c r="F56" i="28"/>
  <c r="C57" i="28"/>
  <c r="D57" i="28"/>
  <c r="E57" i="28"/>
  <c r="F57" i="28"/>
  <c r="C58" i="28"/>
  <c r="D58" i="28"/>
  <c r="E58" i="28"/>
  <c r="F58" i="28"/>
  <c r="C59" i="28"/>
  <c r="D59" i="28"/>
  <c r="E59" i="28"/>
  <c r="F59" i="28"/>
  <c r="C60" i="28"/>
  <c r="D60" i="28"/>
  <c r="E60" i="28"/>
  <c r="F60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47" i="28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A40" i="10" s="1"/>
  <c r="C26" i="10"/>
  <c r="B26" i="10"/>
  <c r="F25" i="10"/>
  <c r="E25" i="10"/>
  <c r="D25" i="10"/>
  <c r="C25" i="10"/>
  <c r="B25" i="10"/>
  <c r="C4" i="10"/>
  <c r="D4" i="10"/>
  <c r="E4" i="10"/>
  <c r="F4" i="10"/>
  <c r="C5" i="10"/>
  <c r="D5" i="10"/>
  <c r="A20" i="10" s="1"/>
  <c r="E5" i="10"/>
  <c r="F5" i="10"/>
  <c r="C6" i="10"/>
  <c r="D6" i="10"/>
  <c r="E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4" i="10"/>
  <c r="B55" i="21" l="1"/>
  <c r="B47" i="21"/>
  <c r="E57" i="21"/>
  <c r="C56" i="21"/>
  <c r="E53" i="21"/>
  <c r="C52" i="21"/>
  <c r="G50" i="21"/>
  <c r="C48" i="21"/>
  <c r="G46" i="21"/>
  <c r="B48" i="21"/>
  <c r="H58" i="21"/>
  <c r="F57" i="21"/>
  <c r="D56" i="21"/>
  <c r="F53" i="21"/>
  <c r="H50" i="21"/>
  <c r="F49" i="21"/>
  <c r="D48" i="21"/>
  <c r="H46" i="21"/>
  <c r="F46" i="21"/>
  <c r="D50" i="21"/>
  <c r="C46" i="10"/>
  <c r="E46" i="10"/>
  <c r="E56" i="10"/>
  <c r="E54" i="10"/>
  <c r="B54" i="21"/>
  <c r="F58" i="21"/>
  <c r="D57" i="21"/>
  <c r="F54" i="21"/>
  <c r="D53" i="21"/>
  <c r="F50" i="21"/>
  <c r="D49" i="21"/>
  <c r="C46" i="21"/>
  <c r="F46" i="10"/>
  <c r="F27" i="34"/>
  <c r="E27" i="34"/>
  <c r="D54" i="21"/>
  <c r="F51" i="21"/>
  <c r="H49" i="21"/>
  <c r="B50" i="21"/>
  <c r="F54" i="10"/>
  <c r="F58" i="10"/>
  <c r="F50" i="10"/>
  <c r="B58" i="10"/>
  <c r="B50" i="10"/>
  <c r="F56" i="10"/>
  <c r="F52" i="10"/>
  <c r="F48" i="10"/>
  <c r="B55" i="10"/>
  <c r="B47" i="10"/>
  <c r="C58" i="10"/>
  <c r="C56" i="10"/>
  <c r="C54" i="10"/>
  <c r="C52" i="10"/>
  <c r="C50" i="10"/>
  <c r="C48" i="10"/>
  <c r="E59" i="10"/>
  <c r="D46" i="10"/>
  <c r="D28" i="34"/>
  <c r="D29" i="34"/>
  <c r="D27" i="34"/>
  <c r="B26" i="34"/>
  <c r="B29" i="34"/>
  <c r="B56" i="10"/>
  <c r="B48" i="10"/>
  <c r="D58" i="10"/>
  <c r="D56" i="10"/>
  <c r="D52" i="10"/>
  <c r="D50" i="10"/>
  <c r="D48" i="10"/>
  <c r="J29" i="34"/>
  <c r="E26" i="34"/>
  <c r="J27" i="34"/>
  <c r="C26" i="34"/>
  <c r="H29" i="34"/>
  <c r="D26" i="34"/>
  <c r="C27" i="34"/>
  <c r="B28" i="34"/>
  <c r="C28" i="34"/>
  <c r="F26" i="34"/>
  <c r="F29" i="34"/>
  <c r="E29" i="34"/>
  <c r="J28" i="34"/>
  <c r="B27" i="34"/>
  <c r="F28" i="34"/>
  <c r="C29" i="34"/>
  <c r="J26" i="34"/>
  <c r="G28" i="34"/>
  <c r="I29" i="34"/>
  <c r="I27" i="34"/>
  <c r="I26" i="34"/>
  <c r="H28" i="34"/>
  <c r="H27" i="34"/>
  <c r="H26" i="34"/>
  <c r="G29" i="34"/>
  <c r="G27" i="34"/>
  <c r="G26" i="34"/>
  <c r="C49" i="21"/>
  <c r="E46" i="21"/>
  <c r="G56" i="21"/>
  <c r="C54" i="21"/>
  <c r="E47" i="21"/>
  <c r="B59" i="21"/>
  <c r="B51" i="21"/>
  <c r="E59" i="21"/>
  <c r="C58" i="21"/>
  <c r="E55" i="21"/>
  <c r="E51" i="21"/>
  <c r="C50" i="21"/>
  <c r="G48" i="21"/>
  <c r="G52" i="21"/>
  <c r="D46" i="21"/>
  <c r="B53" i="21"/>
  <c r="F59" i="21"/>
  <c r="H56" i="21"/>
  <c r="F55" i="21"/>
  <c r="F47" i="21"/>
  <c r="B58" i="21"/>
  <c r="B49" i="21"/>
  <c r="C59" i="21"/>
  <c r="B52" i="21"/>
  <c r="D58" i="21"/>
  <c r="C51" i="21"/>
  <c r="D52" i="21"/>
  <c r="E49" i="21"/>
  <c r="B56" i="21"/>
  <c r="G51" i="21"/>
  <c r="B57" i="21"/>
  <c r="G55" i="21"/>
  <c r="G58" i="21"/>
  <c r="G47" i="21"/>
  <c r="G54" i="21"/>
  <c r="H52" i="21"/>
  <c r="H48" i="21"/>
  <c r="H59" i="21"/>
  <c r="H55" i="21"/>
  <c r="H51" i="21"/>
  <c r="H47" i="21"/>
  <c r="H54" i="21"/>
  <c r="G59" i="21"/>
  <c r="E58" i="21"/>
  <c r="E54" i="21"/>
  <c r="C53" i="21"/>
  <c r="E50" i="21"/>
  <c r="D59" i="21"/>
  <c r="H57" i="21"/>
  <c r="F56" i="21"/>
  <c r="D55" i="21"/>
  <c r="H53" i="21"/>
  <c r="F52" i="21"/>
  <c r="D51" i="21"/>
  <c r="F48" i="21"/>
  <c r="D47" i="21"/>
  <c r="G57" i="21"/>
  <c r="E56" i="21"/>
  <c r="C55" i="21"/>
  <c r="G53" i="21"/>
  <c r="E52" i="21"/>
  <c r="G49" i="21"/>
  <c r="E48" i="21"/>
  <c r="C47" i="21"/>
  <c r="B46" i="10"/>
  <c r="B52" i="10"/>
  <c r="B59" i="10"/>
  <c r="B51" i="10"/>
  <c r="C59" i="10"/>
  <c r="C57" i="10"/>
  <c r="C55" i="10"/>
  <c r="C53" i="10"/>
  <c r="C51" i="10"/>
  <c r="C49" i="10"/>
  <c r="C47" i="10"/>
  <c r="E52" i="10"/>
  <c r="E48" i="10"/>
  <c r="D54" i="10"/>
  <c r="E49" i="10"/>
  <c r="E47" i="10"/>
  <c r="D51" i="10"/>
  <c r="D49" i="10"/>
  <c r="F59" i="10"/>
  <c r="F55" i="10"/>
  <c r="F53" i="10"/>
  <c r="F51" i="10"/>
  <c r="F49" i="10"/>
  <c r="F47" i="10"/>
  <c r="E57" i="10"/>
  <c r="E55" i="10"/>
  <c r="E53" i="10"/>
  <c r="E51" i="10"/>
  <c r="D59" i="10"/>
  <c r="D57" i="10"/>
  <c r="D55" i="10"/>
  <c r="D53" i="10"/>
  <c r="D47" i="10"/>
  <c r="F57" i="10"/>
  <c r="E58" i="10"/>
  <c r="E50" i="10"/>
  <c r="B54" i="10"/>
  <c r="B53" i="10"/>
  <c r="B57" i="10"/>
  <c r="B49" i="10"/>
  <c r="J23" i="8"/>
  <c r="I23" i="8"/>
  <c r="H23" i="8"/>
  <c r="G23" i="8"/>
  <c r="F23" i="8"/>
  <c r="E23" i="8"/>
  <c r="D23" i="8"/>
  <c r="C23" i="8"/>
  <c r="B23" i="8"/>
  <c r="J22" i="8"/>
  <c r="I22" i="8"/>
  <c r="H22" i="8"/>
  <c r="G22" i="8"/>
  <c r="F22" i="8"/>
  <c r="E22" i="8"/>
  <c r="D22" i="8"/>
  <c r="C22" i="8"/>
  <c r="B22" i="8"/>
  <c r="J21" i="8"/>
  <c r="I21" i="8"/>
  <c r="H21" i="8"/>
  <c r="G21" i="8"/>
  <c r="F21" i="8"/>
  <c r="E21" i="8"/>
  <c r="D21" i="8"/>
  <c r="C21" i="8"/>
  <c r="B21" i="8"/>
  <c r="J20" i="8"/>
  <c r="I20" i="8"/>
  <c r="H20" i="8"/>
  <c r="G20" i="8"/>
  <c r="F20" i="8"/>
  <c r="E20" i="8"/>
  <c r="D20" i="8"/>
  <c r="C20" i="8"/>
  <c r="B20" i="8"/>
  <c r="J19" i="8"/>
  <c r="I19" i="8"/>
  <c r="H19" i="8"/>
  <c r="G19" i="8"/>
  <c r="F19" i="8"/>
  <c r="E19" i="8"/>
  <c r="D19" i="8"/>
  <c r="C19" i="8"/>
  <c r="B19" i="8"/>
  <c r="J18" i="8"/>
  <c r="I18" i="8"/>
  <c r="H18" i="8"/>
  <c r="G18" i="8"/>
  <c r="F18" i="8"/>
  <c r="E18" i="8"/>
  <c r="D18" i="8"/>
  <c r="C18" i="8"/>
  <c r="B18" i="8"/>
  <c r="J17" i="8"/>
  <c r="I17" i="8"/>
  <c r="H17" i="8"/>
  <c r="G17" i="8"/>
  <c r="F17" i="8"/>
  <c r="E17" i="8"/>
  <c r="D17" i="8"/>
  <c r="C17" i="8"/>
  <c r="B17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B5" i="8"/>
  <c r="B6" i="8"/>
  <c r="B7" i="8"/>
  <c r="B8" i="8"/>
  <c r="B9" i="8"/>
  <c r="B10" i="8"/>
  <c r="B4" i="8"/>
  <c r="J35" i="20"/>
  <c r="I35" i="20"/>
  <c r="H35" i="20"/>
  <c r="G35" i="20"/>
  <c r="F35" i="20"/>
  <c r="E35" i="20"/>
  <c r="D35" i="20"/>
  <c r="C35" i="20"/>
  <c r="B35" i="20"/>
  <c r="J34" i="20"/>
  <c r="I34" i="20"/>
  <c r="H34" i="20"/>
  <c r="G34" i="20"/>
  <c r="F34" i="20"/>
  <c r="E34" i="20"/>
  <c r="D34" i="20"/>
  <c r="C34" i="20"/>
  <c r="B34" i="20"/>
  <c r="J33" i="20"/>
  <c r="I33" i="20"/>
  <c r="H33" i="20"/>
  <c r="G33" i="20"/>
  <c r="F33" i="20"/>
  <c r="E33" i="20"/>
  <c r="D33" i="20"/>
  <c r="C33" i="20"/>
  <c r="B33" i="20"/>
  <c r="J32" i="20"/>
  <c r="I32" i="20"/>
  <c r="H32" i="20"/>
  <c r="G32" i="20"/>
  <c r="F32" i="20"/>
  <c r="E32" i="20"/>
  <c r="D32" i="20"/>
  <c r="C32" i="20"/>
  <c r="B32" i="20"/>
  <c r="J31" i="20"/>
  <c r="I31" i="20"/>
  <c r="H31" i="20"/>
  <c r="G31" i="20"/>
  <c r="F31" i="20"/>
  <c r="E31" i="20"/>
  <c r="D31" i="20"/>
  <c r="C31" i="20"/>
  <c r="B31" i="20"/>
  <c r="J30" i="20"/>
  <c r="I30" i="20"/>
  <c r="H30" i="20"/>
  <c r="G30" i="20"/>
  <c r="F30" i="20"/>
  <c r="E30" i="20"/>
  <c r="D30" i="20"/>
  <c r="C30" i="20"/>
  <c r="B30" i="20"/>
  <c r="J29" i="20"/>
  <c r="I29" i="20"/>
  <c r="H29" i="20"/>
  <c r="G29" i="20"/>
  <c r="F29" i="20"/>
  <c r="E29" i="20"/>
  <c r="D29" i="20"/>
  <c r="C29" i="20"/>
  <c r="B29" i="20"/>
  <c r="J35" i="19"/>
  <c r="I35" i="19"/>
  <c r="H35" i="19"/>
  <c r="G35" i="19"/>
  <c r="F35" i="19"/>
  <c r="E35" i="19"/>
  <c r="D35" i="19"/>
  <c r="C35" i="19"/>
  <c r="B35" i="19"/>
  <c r="J34" i="19"/>
  <c r="I34" i="19"/>
  <c r="H34" i="19"/>
  <c r="G34" i="19"/>
  <c r="F34" i="19"/>
  <c r="E34" i="19"/>
  <c r="D34" i="19"/>
  <c r="C34" i="19"/>
  <c r="B34" i="19"/>
  <c r="J33" i="19"/>
  <c r="I33" i="19"/>
  <c r="H33" i="19"/>
  <c r="G33" i="19"/>
  <c r="F33" i="19"/>
  <c r="E33" i="19"/>
  <c r="D33" i="19"/>
  <c r="C33" i="19"/>
  <c r="B33" i="19"/>
  <c r="J32" i="19"/>
  <c r="I32" i="19"/>
  <c r="H32" i="19"/>
  <c r="G32" i="19"/>
  <c r="F32" i="19"/>
  <c r="E32" i="19"/>
  <c r="D32" i="19"/>
  <c r="C32" i="19"/>
  <c r="B32" i="19"/>
  <c r="J31" i="19"/>
  <c r="I31" i="19"/>
  <c r="H31" i="19"/>
  <c r="G31" i="19"/>
  <c r="F31" i="19"/>
  <c r="E31" i="19"/>
  <c r="D31" i="19"/>
  <c r="C31" i="19"/>
  <c r="B31" i="19"/>
  <c r="J30" i="19"/>
  <c r="I30" i="19"/>
  <c r="H30" i="19"/>
  <c r="G30" i="19"/>
  <c r="F30" i="19"/>
  <c r="E30" i="19"/>
  <c r="D30" i="19"/>
  <c r="C30" i="19"/>
  <c r="B30" i="19"/>
  <c r="J29" i="19"/>
  <c r="I29" i="19"/>
  <c r="H29" i="19"/>
  <c r="G29" i="19"/>
  <c r="F29" i="19"/>
  <c r="E29" i="19"/>
  <c r="D29" i="19"/>
  <c r="C29" i="19"/>
  <c r="B29" i="19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C4" i="7"/>
  <c r="D4" i="7"/>
  <c r="E4" i="7"/>
  <c r="F4" i="7"/>
  <c r="G4" i="7"/>
  <c r="H4" i="7"/>
  <c r="C5" i="7"/>
  <c r="D5" i="7"/>
  <c r="E5" i="7"/>
  <c r="F5" i="7"/>
  <c r="G5" i="7"/>
  <c r="H5" i="7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B5" i="7"/>
  <c r="B6" i="7"/>
  <c r="B7" i="7"/>
  <c r="B8" i="7"/>
  <c r="B9" i="7"/>
  <c r="B10" i="7"/>
  <c r="B4" i="7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B5" i="6"/>
  <c r="B6" i="6"/>
  <c r="B7" i="6"/>
  <c r="B8" i="6"/>
  <c r="B9" i="6"/>
  <c r="B10" i="6"/>
  <c r="B11" i="6"/>
  <c r="B4" i="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B5" i="4"/>
  <c r="B6" i="4"/>
  <c r="B7" i="4"/>
  <c r="B8" i="4"/>
  <c r="B9" i="4"/>
  <c r="B10" i="4"/>
  <c r="B11" i="4"/>
  <c r="B4" i="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B20" i="2"/>
  <c r="B21" i="2"/>
  <c r="B22" i="2"/>
  <c r="B23" i="2"/>
  <c r="B24" i="2"/>
  <c r="B25" i="2"/>
  <c r="B26" i="2"/>
  <c r="B27" i="2"/>
  <c r="B19" i="2"/>
  <c r="J41" i="12"/>
  <c r="I41" i="12"/>
  <c r="H41" i="12"/>
  <c r="G41" i="12"/>
  <c r="F41" i="12"/>
  <c r="E41" i="12"/>
  <c r="D41" i="12"/>
  <c r="C41" i="12"/>
  <c r="B41" i="12"/>
  <c r="J40" i="12"/>
  <c r="I40" i="12"/>
  <c r="H40" i="12"/>
  <c r="G40" i="12"/>
  <c r="F40" i="12"/>
  <c r="E40" i="12"/>
  <c r="D40" i="12"/>
  <c r="C40" i="12"/>
  <c r="B40" i="12"/>
  <c r="J39" i="12"/>
  <c r="I39" i="12"/>
  <c r="H39" i="12"/>
  <c r="G39" i="12"/>
  <c r="F39" i="12"/>
  <c r="E39" i="12"/>
  <c r="D39" i="12"/>
  <c r="C39" i="12"/>
  <c r="B39" i="12"/>
  <c r="J38" i="12"/>
  <c r="I38" i="12"/>
  <c r="H38" i="12"/>
  <c r="G38" i="12"/>
  <c r="F38" i="12"/>
  <c r="E38" i="12"/>
  <c r="D38" i="12"/>
  <c r="C38" i="12"/>
  <c r="B38" i="12"/>
  <c r="J37" i="12"/>
  <c r="I37" i="12"/>
  <c r="H37" i="12"/>
  <c r="G37" i="12"/>
  <c r="F37" i="12"/>
  <c r="E37" i="12"/>
  <c r="D37" i="12"/>
  <c r="C37" i="12"/>
  <c r="B37" i="12"/>
  <c r="J36" i="12"/>
  <c r="I36" i="12"/>
  <c r="H36" i="12"/>
  <c r="G36" i="12"/>
  <c r="F36" i="12"/>
  <c r="E36" i="12"/>
  <c r="D36" i="12"/>
  <c r="C36" i="12"/>
  <c r="B36" i="12"/>
  <c r="J35" i="12"/>
  <c r="I35" i="12"/>
  <c r="H35" i="12"/>
  <c r="G35" i="12"/>
  <c r="F35" i="12"/>
  <c r="E35" i="12"/>
  <c r="D35" i="12"/>
  <c r="C35" i="12"/>
  <c r="B35" i="12"/>
  <c r="J34" i="12"/>
  <c r="I34" i="12"/>
  <c r="H34" i="12"/>
  <c r="G34" i="12"/>
  <c r="F34" i="12"/>
  <c r="E34" i="12"/>
  <c r="D34" i="12"/>
  <c r="C34" i="12"/>
  <c r="B34" i="12"/>
  <c r="J33" i="12"/>
  <c r="I33" i="12"/>
  <c r="H33" i="12"/>
  <c r="G33" i="12"/>
  <c r="F33" i="12"/>
  <c r="E33" i="12"/>
  <c r="D33" i="12"/>
  <c r="C33" i="12"/>
  <c r="B33" i="12"/>
  <c r="J41" i="11"/>
  <c r="I41" i="11"/>
  <c r="H41" i="11"/>
  <c r="G41" i="11"/>
  <c r="F41" i="11"/>
  <c r="E41" i="11"/>
  <c r="D41" i="11"/>
  <c r="C41" i="11"/>
  <c r="B41" i="11"/>
  <c r="J40" i="11"/>
  <c r="I40" i="11"/>
  <c r="H40" i="11"/>
  <c r="G40" i="11"/>
  <c r="F40" i="11"/>
  <c r="E40" i="11"/>
  <c r="D40" i="11"/>
  <c r="C40" i="11"/>
  <c r="B40" i="11"/>
  <c r="J39" i="11"/>
  <c r="I39" i="11"/>
  <c r="H39" i="11"/>
  <c r="G39" i="11"/>
  <c r="F39" i="11"/>
  <c r="E39" i="11"/>
  <c r="D39" i="11"/>
  <c r="C39" i="11"/>
  <c r="B39" i="11"/>
  <c r="J38" i="11"/>
  <c r="I38" i="11"/>
  <c r="H38" i="11"/>
  <c r="G38" i="11"/>
  <c r="F38" i="11"/>
  <c r="E38" i="11"/>
  <c r="D38" i="11"/>
  <c r="C38" i="11"/>
  <c r="B38" i="11"/>
  <c r="J37" i="11"/>
  <c r="I37" i="11"/>
  <c r="H37" i="11"/>
  <c r="G37" i="11"/>
  <c r="F37" i="11"/>
  <c r="E37" i="11"/>
  <c r="D37" i="11"/>
  <c r="C37" i="11"/>
  <c r="B37" i="11"/>
  <c r="J36" i="11"/>
  <c r="I36" i="11"/>
  <c r="H36" i="11"/>
  <c r="G36" i="11"/>
  <c r="F36" i="11"/>
  <c r="E36" i="11"/>
  <c r="D36" i="11"/>
  <c r="C36" i="11"/>
  <c r="B36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E29" i="8" l="1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J35" i="8"/>
  <c r="I35" i="8"/>
  <c r="H35" i="8"/>
  <c r="G35" i="8"/>
  <c r="D35" i="8"/>
  <c r="C35" i="8"/>
  <c r="B35" i="8"/>
  <c r="J34" i="8"/>
  <c r="I34" i="8"/>
  <c r="H34" i="8"/>
  <c r="G34" i="8"/>
  <c r="D34" i="8"/>
  <c r="C34" i="8"/>
  <c r="B34" i="8"/>
  <c r="J33" i="8"/>
  <c r="I33" i="8"/>
  <c r="H33" i="8"/>
  <c r="G33" i="8"/>
  <c r="D33" i="8"/>
  <c r="C33" i="8"/>
  <c r="B33" i="8"/>
  <c r="J32" i="8"/>
  <c r="I32" i="8"/>
  <c r="H32" i="8"/>
  <c r="G32" i="8"/>
  <c r="D32" i="8"/>
  <c r="C32" i="8"/>
  <c r="B32" i="8"/>
  <c r="J31" i="8"/>
  <c r="I31" i="8"/>
  <c r="H31" i="8"/>
  <c r="G31" i="8"/>
  <c r="D31" i="8"/>
  <c r="C31" i="8"/>
  <c r="B31" i="8"/>
  <c r="J30" i="8"/>
  <c r="I30" i="8"/>
  <c r="H30" i="8"/>
  <c r="G30" i="8"/>
  <c r="D30" i="8"/>
  <c r="C30" i="8"/>
  <c r="B30" i="8"/>
  <c r="J29" i="8"/>
  <c r="I29" i="8"/>
  <c r="H29" i="8"/>
  <c r="G29" i="8"/>
  <c r="D29" i="8"/>
  <c r="C29" i="8"/>
  <c r="B29" i="8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B35" i="7"/>
  <c r="B34" i="7"/>
  <c r="B33" i="7"/>
  <c r="B32" i="7"/>
  <c r="B31" i="7"/>
  <c r="B30" i="7"/>
  <c r="B29" i="7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8" i="4"/>
  <c r="B31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B34" i="2"/>
  <c r="B35" i="2"/>
  <c r="B36" i="2"/>
  <c r="B37" i="2"/>
  <c r="B38" i="2"/>
  <c r="B39" i="2"/>
  <c r="B40" i="2"/>
  <c r="B41" i="2"/>
  <c r="B33" i="2"/>
  <c r="B92" i="1"/>
  <c r="C92" i="1"/>
  <c r="D92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D67" i="1"/>
  <c r="C67" i="1"/>
  <c r="B67" i="1"/>
</calcChain>
</file>

<file path=xl/sharedStrings.xml><?xml version="1.0" encoding="utf-8"?>
<sst xmlns="http://schemas.openxmlformats.org/spreadsheetml/2006/main" count="2638" uniqueCount="350">
  <si>
    <t>Population par sexe et âge quinquennal</t>
  </si>
  <si>
    <t>Hommes</t>
  </si>
  <si>
    <t>Femmes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</si>
  <si>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</si>
  <si>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</si>
  <si>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</si>
  <si>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</si>
  <si>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</si>
  <si>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</si>
  <si>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</si>
  <si>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</si>
  <si>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</si>
  <si>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</si>
  <si>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</si>
  <si>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</si>
  <si>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</si>
  <si>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</si>
  <si>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</si>
  <si>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</si>
  <si>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</si>
  <si>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</si>
  <si>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</si>
  <si>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</si>
  <si>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à 104 ans</t>
  </si>
  <si>
    <t>105 à 109 ans</t>
  </si>
  <si>
    <t>110 à 114 ans</t>
  </si>
  <si>
    <t>115 à 119 ans</t>
  </si>
  <si>
    <t>120 ans ou plus</t>
  </si>
  <si>
    <t>Population totale</t>
  </si>
  <si>
    <t>Population par âge et catégorie de population</t>
  </si>
  <si>
    <t>20-24 ans</t>
  </si>
  <si>
    <t>25-39 ans</t>
  </si>
  <si>
    <t>40-54 ans</t>
  </si>
  <si>
    <t>55-64 ans</t>
  </si>
  <si>
    <t>65-79 ans</t>
  </si>
  <si>
    <t>Moins de 15 ans</t>
  </si>
  <si>
    <t>15-19 ans</t>
  </si>
  <si>
    <t>80 ans et plus</t>
  </si>
  <si>
    <t>Communauté religieuse</t>
  </si>
  <si>
    <t>Etablissement social court séjour</t>
  </si>
  <si>
    <t>Autre catégorie de communauté</t>
  </si>
  <si>
    <t>Individus en logement ordinaire</t>
  </si>
  <si>
    <t>Service de moyen ou long séjour, maison de retraite, foyer ou résidence sociale</t>
  </si>
  <si>
    <t>Caserne, quartier, base ou camp militaire</t>
  </si>
  <si>
    <t>Etablissement hébergeant des élèves ou des étudiants</t>
  </si>
  <si>
    <t>Habitation mobile, mariniers, sans-abris</t>
  </si>
  <si>
    <t>Marié(e)s</t>
  </si>
  <si>
    <t>Non marié(e)s</t>
  </si>
  <si>
    <t>Population de 15 ans ou plus par âge et statut conjugual</t>
  </si>
  <si>
    <t>Population de 15 ans ou plus par âge et vie en couple</t>
  </si>
  <si>
    <t>Vivant en couple</t>
  </si>
  <si>
    <t>Ne vivant pas en couple</t>
  </si>
  <si>
    <t>Population de 15 ans ou plus par âge et type d'activité</t>
  </si>
  <si>
    <t>Actifs ayant un emploi</t>
  </si>
  <si>
    <t>Chômeurs</t>
  </si>
  <si>
    <t>Retraités ou préretraités</t>
  </si>
  <si>
    <t>Elèves. étudiants. stagiaires non rémunérés</t>
  </si>
  <si>
    <t>Femmes ou hommes au foyer</t>
  </si>
  <si>
    <t>Autres inactifs</t>
  </si>
  <si>
    <t>65 ans et plus</t>
  </si>
  <si>
    <t>Agriculteurs exploitants</t>
  </si>
  <si>
    <t>Artisans. commerçants. chefs d'entreprise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</si>
  <si>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</si>
  <si>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</si>
  <si>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</si>
  <si>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</si>
  <si>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</si>
  <si>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</si>
  <si>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Population de 15 ans ou plus par âge et catégorie socioprofessionnelle</t>
  </si>
  <si>
    <t>Immigrés</t>
  </si>
  <si>
    <t>Non immigrés</t>
  </si>
  <si>
    <t xml:space="preserve">Population totale </t>
  </si>
  <si>
    <t>Hommes par âge et catégorie de population</t>
  </si>
  <si>
    <t xml:space="preserve"> Femmes par âge et catégorie de population</t>
  </si>
  <si>
    <t>Hommes de 15 ans ou plus par âge et statut conjugual</t>
  </si>
  <si>
    <t>Femmes de 15 ans ou plus par âge et statut conjugual</t>
  </si>
  <si>
    <t>Hommes de 15 ans ou plus par âge et vie en couple</t>
  </si>
  <si>
    <t>Femmes de 15 ans ou plus par âge et vie en couple</t>
  </si>
  <si>
    <t xml:space="preserve">Femmes de 15 ans ou plus par âge et type d'activité </t>
  </si>
  <si>
    <t>Hommes de 15 ans ou plus par âge et type d'activité</t>
  </si>
  <si>
    <t xml:space="preserve">Femmes de 15 ans ou plus par âge et catégorie socioprofessionnelle </t>
  </si>
  <si>
    <t>Hommes de 15 ans ou plus par âge et catégorie socioprofessionnelle</t>
  </si>
  <si>
    <t>15 à 24 ans</t>
  </si>
  <si>
    <t>25 à 54 ans</t>
  </si>
  <si>
    <t>55 ans ou plus</t>
  </si>
  <si>
    <t>Ensemble</t>
  </si>
  <si>
    <t>Français de naissance</t>
  </si>
  <si>
    <t>Français par acquisition</t>
  </si>
  <si>
    <t>Portugais</t>
  </si>
  <si>
    <t>Italiens</t>
  </si>
  <si>
    <t>Espagnols</t>
  </si>
  <si>
    <t>Autres nationalités de l'UE (à 27)</t>
  </si>
  <si>
    <t>Autres nationalités d'Europe</t>
  </si>
  <si>
    <t>Algériens</t>
  </si>
  <si>
    <t>Marocains</t>
  </si>
  <si>
    <t>Tunisiens</t>
  </si>
  <si>
    <t>Autres nationalités d'Afrique</t>
  </si>
  <si>
    <t>Turcs</t>
  </si>
  <si>
    <t>Autres nationalités</t>
  </si>
  <si>
    <t>Population par catégorie socioprofessionnelle et nationalité</t>
  </si>
  <si>
    <t>Portugal</t>
  </si>
  <si>
    <t>Italie</t>
  </si>
  <si>
    <t>Espagne</t>
  </si>
  <si>
    <t>Autres pays de l'Union Européenne à 27</t>
  </si>
  <si>
    <t>Autres pays d'Europe</t>
  </si>
  <si>
    <t>Algérie</t>
  </si>
  <si>
    <t>Maroc</t>
  </si>
  <si>
    <t>Tunisie</t>
  </si>
  <si>
    <t>Autres pays d'Afrique</t>
  </si>
  <si>
    <t>Turquie</t>
  </si>
  <si>
    <t>Autres pays</t>
  </si>
  <si>
    <t>Les immigrés de 15 ans ou plus par sexe, type d'activité et pays de naissance</t>
  </si>
  <si>
    <t>Les immigrés par catégorie socioprofessionnelle et pays de naissance</t>
  </si>
  <si>
    <t xml:space="preserve">Ensemble </t>
  </si>
  <si>
    <t>Population par sexe, situation quant à l'immigration et catégorie socioprofessionnelle</t>
  </si>
  <si>
    <t>Population par âge et nationalité</t>
  </si>
  <si>
    <t>Population de 15 ans ou plus par type d'activité et nationalité</t>
  </si>
  <si>
    <t>Hommes de 15 ans ou plus par type d'activité et nationalité</t>
  </si>
  <si>
    <t>Femmes de 15 ans ou plus par type d'activité et nationalité</t>
  </si>
  <si>
    <t>Hommes par catégorie socioprofessionnelle et nationalité</t>
  </si>
  <si>
    <t>Femmes par catégorie socioprofessionnelle et nationalité</t>
  </si>
  <si>
    <t>Etrangers</t>
  </si>
  <si>
    <t xml:space="preserve"> Hommes par âge et nationalité</t>
  </si>
  <si>
    <t>Femmes par âge et nationalité</t>
  </si>
  <si>
    <t>Les immigrés par catégorie socioprofessionnelle et pays de naissance Hommes</t>
  </si>
  <si>
    <t>Les immigrés par catégorie socioprofessionnelle et pays de naissance Femmes</t>
  </si>
  <si>
    <t>Les immigrés par sexe, âge et pays de naissance</t>
  </si>
  <si>
    <t>Sommaire</t>
  </si>
  <si>
    <t>Pop1 : Population par sexe et âge quinquennal</t>
  </si>
  <si>
    <t>Champ : France métropolitaine.</t>
  </si>
  <si>
    <t>Pop2 : Population par âge et catégorie de population</t>
  </si>
  <si>
    <t>Pop2_H : Hommes par âge et catégorie de population</t>
  </si>
  <si>
    <t>Pop2_F : Femmes par âge et catégorie de population</t>
  </si>
  <si>
    <t>Pop3 : Population de 15 ans ou plus par âge et statut conjugual</t>
  </si>
  <si>
    <t>Pop3_H : Hommes de 15 ans ou plus par âge et statut conjugual</t>
  </si>
  <si>
    <t>Pop3_F : Femmes de 15 ans ou plus par âge et statut conjugual</t>
  </si>
  <si>
    <t>Pop4 : Population de 15 ans ou plus par âge et vie en couple</t>
  </si>
  <si>
    <t>Pop4_H : Hommes de 15 ans ou plus par âge et vie en couple</t>
  </si>
  <si>
    <t>Pop4_F : Femmes de 15 ans ou plus par âge et vie en couple</t>
  </si>
  <si>
    <t>Pop5 : Population de 15 ans ou plus par âge et type d'activité</t>
  </si>
  <si>
    <t>Pop5_H : Hommes de 15 ans ou plus par âge et type d'activité</t>
  </si>
  <si>
    <t>Pop5_F : Femmes de 15 ans ou plus par âge et type d'activité</t>
  </si>
  <si>
    <t>Pop6 : Population de 15 ans ou plus par âge et catégorie socioprofessionnelle</t>
  </si>
  <si>
    <t>Pop6_H : Hommes de 15 ans ou plus par âge et catégorie socioprofessionnelle</t>
  </si>
  <si>
    <t>Pop6_F : Femmes de 15 ans ou plus par âge et catégorie socioprofessionnelle</t>
  </si>
  <si>
    <t>Img2B : Les immigrés de 15 ans ou plus par sexe, type d'activité et pays de naissance</t>
  </si>
  <si>
    <t>Img1B : Les immigrés par sexe, âge et pays de naissance</t>
  </si>
  <si>
    <t>Img3A : Population par sexe, situation quant à l'immigration et catégorie socioprofessionnelle</t>
  </si>
  <si>
    <t>Img3B : Les immigrés par catégorie socioprofessionnelle et pays de naissance</t>
  </si>
  <si>
    <t>Img3B_H : Les immigrés par catégorie socioprofessionnelle et pays de naissance Hommes</t>
  </si>
  <si>
    <t>Img3B_F : Les immigrés par catégorie socioprofessionnelle et pays de naissance Femmes</t>
  </si>
  <si>
    <t>Nat1 : Population par âge et nationalité</t>
  </si>
  <si>
    <t xml:space="preserve"> Nat1_H : Hommes par âge et nationalité</t>
  </si>
  <si>
    <t xml:space="preserve"> Nat1_F : Femmes par âge et nationalité</t>
  </si>
  <si>
    <t>Nat2 : Population de 15 ans ou plus par type d'activité et nationalité</t>
  </si>
  <si>
    <t>Nat2_H : Hommes de 15 ans ou plus par type d'activité et nationalité</t>
  </si>
  <si>
    <t>Nat2_F : Femmes de 15 ans ou plus par type d'activité et nationalité</t>
  </si>
  <si>
    <t>Nat3A : Population par catégorie socioprofessionnelle et nationalité</t>
  </si>
  <si>
    <t>Nat3A_H : Hommes par catégorie socioprofessionnelle et nationalité</t>
  </si>
  <si>
    <t>Nat3A_F : Femmes par catégorie socioprofessionnelle et nationalité</t>
  </si>
  <si>
    <t>Nat3B : Population par catégorie socioprofessionnelle et nationalité</t>
  </si>
  <si>
    <t>Nombre d'immigrés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</si>
  <si>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</si>
  <si>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</si>
  <si>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</si>
  <si>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</si>
  <si>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</si>
  <si>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</si>
  <si>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</si>
  <si>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</si>
  <si>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</si>
  <si>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</si>
  <si>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</si>
  <si>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</si>
  <si>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 d'Azur</t>
  </si>
  <si>
    <t>France métropolitaine</t>
  </si>
  <si>
    <t>Guadeloupe</t>
  </si>
  <si>
    <t>Guyane</t>
  </si>
  <si>
    <t>Martinique</t>
  </si>
  <si>
    <t>France</t>
  </si>
  <si>
    <t>La Réunion</t>
  </si>
  <si>
    <t>Français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</si>
  <si>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</si>
  <si>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</si>
  <si>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</si>
  <si>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</si>
  <si>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</si>
  <si>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</si>
  <si>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</si>
  <si>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</si>
  <si>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</si>
  <si>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</si>
  <si>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</si>
  <si>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</si>
  <si>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</si>
  <si>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</si>
  <si>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</si>
  <si>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</si>
  <si>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</si>
  <si>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</si>
  <si>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</si>
  <si>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</si>
  <si>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</si>
  <si>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</si>
  <si>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</si>
  <si>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</si>
  <si>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</si>
  <si>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</si>
  <si>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</si>
  <si>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</si>
  <si>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</si>
  <si>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</si>
  <si>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</si>
  <si>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</si>
  <si>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</si>
  <si>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</si>
  <si>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</si>
  <si>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</si>
  <si>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</si>
  <si>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</si>
  <si>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</si>
  <si>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</si>
  <si>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</si>
  <si>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</si>
  <si>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</si>
  <si>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</si>
  <si>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</si>
  <si>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</si>
  <si>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</si>
  <si>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</si>
  <si>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</si>
  <si>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</si>
  <si>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</si>
  <si>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</si>
  <si>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</si>
  <si>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</si>
  <si>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</si>
  <si>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</si>
  <si>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</si>
  <si>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</si>
  <si>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</si>
  <si>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</si>
  <si>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</si>
  <si>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</si>
  <si>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</si>
  <si>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</si>
  <si>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</si>
  <si>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</si>
  <si>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</si>
  <si>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</si>
  <si>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</si>
  <si>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</si>
  <si>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</si>
  <si>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</si>
  <si>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</si>
  <si>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</si>
  <si>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</si>
  <si>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</si>
  <si>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</si>
  <si>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</si>
  <si>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</si>
  <si>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</si>
  <si>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</si>
  <si>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</si>
  <si>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</si>
  <si>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</si>
  <si>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</si>
  <si>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</si>
  <si>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</si>
  <si>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</si>
  <si>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</si>
  <si>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</si>
  <si>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</si>
  <si>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</si>
  <si>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</si>
  <si>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</si>
  <si>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</si>
  <si>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</si>
  <si>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Immigrés et étrangers par région française</t>
  </si>
  <si>
    <t>Immigrés et étrangers par département français</t>
  </si>
  <si>
    <t>Origine des immigrés</t>
  </si>
  <si>
    <t>Part dans le total des immigrés (en %)</t>
  </si>
  <si>
    <t>Royaume-Uni</t>
  </si>
  <si>
    <t>Allemagne</t>
  </si>
  <si>
    <t>Belgique</t>
  </si>
  <si>
    <t>Autres origines</t>
  </si>
  <si>
    <t>Total</t>
  </si>
  <si>
    <t>Nationalité des étrangers</t>
  </si>
  <si>
    <t>Nombre d'étrangers</t>
  </si>
  <si>
    <t>Part dans le total des étrangers (en %)</t>
  </si>
  <si>
    <t>Britanniques</t>
  </si>
  <si>
    <t>Chinois</t>
  </si>
  <si>
    <t>Belges</t>
  </si>
  <si>
    <t xml:space="preserve">Principaux pays d'origine pour les immigrés </t>
  </si>
  <si>
    <t>Principales nationalités des étrangers</t>
  </si>
  <si>
    <t>Pop0_R : Immigrés et étrangers par région française</t>
  </si>
  <si>
    <t>Pop0_D : Immigrés et étrangers par département français</t>
  </si>
  <si>
    <t xml:space="preserve">Note : un immigré est une personne née étrangère à l'étranger. </t>
  </si>
  <si>
    <t>Note : un immigré est une personne née étrangère à l'étranger. Un étranger est une personne de nationalité étrangère.</t>
  </si>
  <si>
    <t>Champ : France.</t>
  </si>
  <si>
    <t>Aucun diplôme, ou au plus BEPC, Brevet des collèges, DNB</t>
  </si>
  <si>
    <t>CAP, BEP</t>
  </si>
  <si>
    <t>Baccalauréat général, technologique, professionnel</t>
  </si>
  <si>
    <t>Diplôme d'études supérieures</t>
  </si>
  <si>
    <t>65ans ou +</t>
  </si>
  <si>
    <t>Population non scolarisée de 15 ans ou plus par âge et diplôme le plus élevé</t>
  </si>
  <si>
    <t>Non scolarisé</t>
  </si>
  <si>
    <t>Scolarisé dans la commune de résidence</t>
  </si>
  <si>
    <t>Scolarisé dans une autre commune que la commune de résidence</t>
  </si>
  <si>
    <t>2 ans</t>
  </si>
  <si>
    <t>3 ans</t>
  </si>
  <si>
    <t>4 ans</t>
  </si>
  <si>
    <t>5 ans</t>
  </si>
  <si>
    <t>6 à 10 ans</t>
  </si>
  <si>
    <t>11 à 14 ans</t>
  </si>
  <si>
    <t>15 à 17 ans</t>
  </si>
  <si>
    <t>18 à 24 ans</t>
  </si>
  <si>
    <t>30 ans ou plus</t>
  </si>
  <si>
    <t>Population non scolarisée de 15 ans ou plus par âge et diplôme le plus élevé Femmes</t>
  </si>
  <si>
    <t>Population non scolarisée de 15 ans ou plus par âge et diplôme le plus élevé Hommes</t>
  </si>
  <si>
    <t>Population de 2 ans ou plus par scolarisation et lieu d'études</t>
  </si>
  <si>
    <t>Population de 2 ans ou plus par scolarisation et lieu d'études Hommes</t>
  </si>
  <si>
    <t>Population de 2 ans ou plus par scolarisation et lieu d'études Femmes</t>
  </si>
  <si>
    <t>For2 : Population non scolarisée de 15 ans ou plus par âge et diplôme le plus élevé</t>
  </si>
  <si>
    <t>For2_H : Population non scolarisée de 15 ans ou plus par âge et diplôme le plus élevé Hommes</t>
  </si>
  <si>
    <t>For2_F : Population non scolarisée de 15 ans ou plus par âge et diplôme le plus élevé Femmes</t>
  </si>
  <si>
    <t>For1 : Population de 2 ans ou plus par scolarisation et lieu d'études</t>
  </si>
  <si>
    <t>For1_H : Population de 2 ans ou plus par scolarisation et lieu d'études Hommes</t>
  </si>
  <si>
    <t>For1_F : Population de 2 ans ou plus par scolarisation et lieu d'études Femmes</t>
  </si>
  <si>
    <t xml:space="preserve">Pop0 : Principaux pays d'origine pour les immigrés </t>
  </si>
  <si>
    <t>Pop0 : Principales nationalités des étrangers</t>
  </si>
  <si>
    <t>Population d'un an ou plus par âge, nationalité et lieu de résidence 1 an auparavant</t>
  </si>
  <si>
    <t>Etranger</t>
  </si>
  <si>
    <t>Même logement</t>
  </si>
  <si>
    <t>Autre logement de la même commune</t>
  </si>
  <si>
    <t>Autre commune en France</t>
  </si>
  <si>
    <t>Hors de France métropolitaine ou d'un Dom</t>
  </si>
  <si>
    <t xml:space="preserve">1 à 14 ans </t>
  </si>
  <si>
    <t xml:space="preserve">15 à 24 ans </t>
  </si>
  <si>
    <t>Population d'un an ou plus par catégorie socioprofessionnelle et lieu de résidence 1 an auparavant</t>
  </si>
  <si>
    <t>Mig1 : Population d'un an ou plus par âge, nationalité et lieu de résidence 1 an auparavant</t>
  </si>
  <si>
    <t>Population d'un an ou plus par âge, nationalité et lieu de résidence 1 an auparavant Hommes</t>
  </si>
  <si>
    <t>Population d'un an ou plus par âge, nationalité et lieu de résidence 1 an auparavant Femmes</t>
  </si>
  <si>
    <t>Mig1_H : Population d'un an ou plus par âge, nationalité et lieu de résidence 1 an auparavant Hommes</t>
  </si>
  <si>
    <t>Mig1_F : Population d'un an ou plus par âge, nationalité et lieu de résidence 1 an auparavant Femmes</t>
  </si>
  <si>
    <t>Mig2 : Population d'un an ou plus par catégorie socioprofessionnelle et lieu de résidence 1 an auparavant</t>
  </si>
  <si>
    <t>Source : Insee, RP2015, exploitation principale.</t>
  </si>
  <si>
    <t>Source : Insee, RP2015, exploitation complémentaire.</t>
  </si>
  <si>
    <t>Note : un immigré est une personne née étrangère à l'étranger.</t>
  </si>
  <si>
    <t>Note : Un étranger est une personne de nationalité étrangère.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</si>
</sst>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164" fontId="0" fillId="2" borderId="0" xfId="1" applyNumberFormat="1" applyFont="1" applyFill="1" applyBorder="1"/>
    <xf numFmtId="164" fontId="1" fillId="2" borderId="0" xfId="1" applyNumberFormat="1" applyFont="1" applyFill="1" applyBorder="1"/>
    <xf numFmtId="164" fontId="5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/>
    <xf numFmtId="164" fontId="4" fillId="2" borderId="2" xfId="1" applyNumberFormat="1" applyFont="1" applyFill="1" applyBorder="1"/>
    <xf numFmtId="164" fontId="4" fillId="2" borderId="3" xfId="1" applyNumberFormat="1" applyFont="1" applyFill="1" applyBorder="1"/>
    <xf numFmtId="164" fontId="2" fillId="2" borderId="4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1" xfId="1" applyNumberFormat="1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/>
    <xf numFmtId="164" fontId="0" fillId="2" borderId="6" xfId="1" applyNumberFormat="1" applyFont="1" applyFill="1" applyBorder="1"/>
    <xf numFmtId="0" fontId="7" fillId="2" borderId="3" xfId="0" applyFont="1" applyFill="1" applyBorder="1"/>
    <xf numFmtId="0" fontId="8" fillId="2" borderId="1" xfId="0" applyFont="1" applyFill="1" applyBorder="1"/>
    <xf numFmtId="164" fontId="2" fillId="2" borderId="5" xfId="1" applyNumberFormat="1" applyFont="1" applyFill="1" applyBorder="1"/>
    <xf numFmtId="164" fontId="0" fillId="2" borderId="7" xfId="1" applyNumberFormat="1" applyFont="1" applyFill="1" applyBorder="1"/>
    <xf numFmtId="0" fontId="5" fillId="0" borderId="8" xfId="0" applyFont="1" applyBorder="1" applyAlignment="1">
      <alignment horizontal="center" vertical="top" wrapText="1"/>
    </xf>
    <xf numFmtId="164" fontId="2" fillId="2" borderId="8" xfId="1" applyNumberFormat="1" applyFont="1" applyFill="1" applyBorder="1"/>
    <xf numFmtId="0" fontId="7" fillId="2" borderId="10" xfId="0" applyFont="1" applyFill="1" applyBorder="1"/>
    <xf numFmtId="164" fontId="0" fillId="2" borderId="10" xfId="1" applyNumberFormat="1" applyFont="1" applyFill="1" applyBorder="1"/>
    <xf numFmtId="164" fontId="0" fillId="2" borderId="11" xfId="1" applyNumberFormat="1" applyFont="1" applyFill="1" applyBorder="1"/>
    <xf numFmtId="0" fontId="7" fillId="2" borderId="6" xfId="0" applyFont="1" applyFill="1" applyBorder="1"/>
    <xf numFmtId="164" fontId="0" fillId="2" borderId="12" xfId="1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164" fontId="1" fillId="2" borderId="10" xfId="1" applyNumberFormat="1" applyFont="1" applyFill="1" applyBorder="1"/>
    <xf numFmtId="164" fontId="1" fillId="2" borderId="12" xfId="1" applyNumberFormat="1" applyFont="1" applyFill="1" applyBorder="1"/>
    <xf numFmtId="164" fontId="1" fillId="2" borderId="6" xfId="1" applyNumberFormat="1" applyFont="1" applyFill="1" applyBorder="1"/>
    <xf numFmtId="0" fontId="5" fillId="2" borderId="9" xfId="0" applyFont="1" applyFill="1" applyBorder="1" applyAlignment="1">
      <alignment horizontal="left" vertical="top" wrapText="1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2" fillId="2" borderId="0" xfId="1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2" borderId="0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7" fillId="2" borderId="0" xfId="0" applyFont="1" applyFill="1"/>
    <xf numFmtId="0" fontId="10" fillId="2" borderId="0" xfId="2" applyFill="1"/>
    <xf numFmtId="0" fontId="11" fillId="0" borderId="7" xfId="0" applyFont="1" applyBorder="1" applyAlignment="1">
      <alignment horizontal="center" vertical="center"/>
    </xf>
    <xf numFmtId="164" fontId="4" fillId="2" borderId="9" xfId="1" applyNumberFormat="1" applyFont="1" applyFill="1" applyBorder="1"/>
    <xf numFmtId="164" fontId="5" fillId="2" borderId="11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4" fontId="4" fillId="2" borderId="1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/>
    <xf numFmtId="164" fontId="2" fillId="2" borderId="7" xfId="1" applyNumberFormat="1" applyFont="1" applyFill="1" applyBorder="1"/>
    <xf numFmtId="164" fontId="5" fillId="2" borderId="5" xfId="1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164" fontId="2" fillId="2" borderId="8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0" applyNumberFormat="1" applyFill="1" applyBorder="1"/>
    <xf numFmtId="0" fontId="2" fillId="2" borderId="7" xfId="0" applyFont="1" applyFill="1" applyBorder="1"/>
    <xf numFmtId="165" fontId="2" fillId="2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0" fontId="4" fillId="2" borderId="15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0" fillId="2" borderId="0" xfId="0" applyNumberFormat="1" applyFill="1"/>
    <xf numFmtId="166" fontId="0" fillId="2" borderId="0" xfId="1" applyNumberFormat="1" applyFont="1" applyFill="1"/>
    <xf numFmtId="164" fontId="1" fillId="2" borderId="11" xfId="1" applyNumberFormat="1" applyFont="1" applyFill="1" applyBorder="1"/>
    <xf numFmtId="164" fontId="1" fillId="2" borderId="7" xfId="1" applyNumberFormat="1" applyFont="1" applyFill="1" applyBorder="1"/>
    <xf numFmtId="164" fontId="1" fillId="2" borderId="13" xfId="1" applyNumberFormat="1" applyFon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12" fillId="2" borderId="0" xfId="0" applyNumberFormat="1" applyFont="1" applyFill="1" applyBorder="1"/>
    <xf numFmtId="164" fontId="13" fillId="2" borderId="3" xfId="0" applyNumberFormat="1" applyFont="1" applyFill="1" applyBorder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164" fontId="13" fillId="2" borderId="1" xfId="0" applyNumberFormat="1" applyFont="1" applyFill="1" applyBorder="1"/>
    <xf numFmtId="164" fontId="12" fillId="2" borderId="7" xfId="0" applyNumberFormat="1" applyFont="1" applyFill="1" applyBorder="1"/>
    <xf numFmtId="164" fontId="3" fillId="2" borderId="0" xfId="1" applyNumberFormat="1" applyFont="1" applyFill="1"/>
    <xf numFmtId="164" fontId="0" fillId="2" borderId="0" xfId="1" applyNumberFormat="1" applyFont="1" applyFill="1"/>
    <xf numFmtId="164" fontId="6" fillId="2" borderId="0" xfId="1" applyNumberFormat="1" applyFont="1" applyFill="1"/>
    <xf numFmtId="164" fontId="7" fillId="2" borderId="0" xfId="1" applyNumberFormat="1" applyFont="1" applyFill="1"/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1" fillId="2" borderId="2" xfId="1" applyNumberFormat="1" applyFont="1" applyFill="1" applyBorder="1"/>
    <xf numFmtId="164" fontId="1" fillId="2" borderId="3" xfId="1" applyNumberFormat="1" applyFont="1" applyFill="1" applyBorder="1"/>
    <xf numFmtId="2" fontId="0" fillId="2" borderId="0" xfId="0" applyNumberFormat="1" applyFont="1" applyFill="1"/>
    <xf numFmtId="2" fontId="5" fillId="2" borderId="5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8" fillId="2" borderId="1" xfId="0" applyNumberFormat="1" applyFont="1" applyFill="1" applyBorder="1"/>
    <xf numFmtId="2" fontId="7" fillId="2" borderId="0" xfId="0" applyNumberFormat="1" applyFont="1" applyFill="1"/>
    <xf numFmtId="2" fontId="2" fillId="2" borderId="0" xfId="1" applyNumberFormat="1" applyFont="1" applyFill="1" applyBorder="1"/>
    <xf numFmtId="164" fontId="5" fillId="2" borderId="11" xfId="1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abSelected="1" workbookViewId="0"/>
  </sheetViews>
  <sheetFormatPr baseColWidth="10" defaultRowHeight="15" x14ac:dyDescent="0.25"/>
  <cols>
    <col min="1" max="1" width="24.42578125" style="2" customWidth="1"/>
    <col min="2" max="2" width="82" style="2" customWidth="1"/>
    <col min="3" max="16384" width="11.42578125" style="2"/>
  </cols>
  <sheetData>
    <row r="1" spans="1:2" x14ac:dyDescent="0.25">
      <c r="A1" s="1" t="s">
        <v>127</v>
      </c>
    </row>
    <row r="2" spans="1:2" x14ac:dyDescent="0.25">
      <c r="A2" s="1"/>
    </row>
    <row r="3" spans="1:2" x14ac:dyDescent="0.25">
      <c r="A3" s="49" t="s">
        <v>295</v>
      </c>
    </row>
    <row r="4" spans="1:2" x14ac:dyDescent="0.25">
      <c r="A4" s="49" t="s">
        <v>296</v>
      </c>
    </row>
    <row r="5" spans="1:2" x14ac:dyDescent="0.25">
      <c r="A5" s="1"/>
    </row>
    <row r="6" spans="1:2" x14ac:dyDescent="0.25">
      <c r="A6" s="49" t="s">
        <v>329</v>
      </c>
    </row>
    <row r="7" spans="1:2" x14ac:dyDescent="0.25">
      <c r="A7" s="49" t="s">
        <v>330</v>
      </c>
    </row>
    <row r="8" spans="1:2" x14ac:dyDescent="0.25">
      <c r="A8" s="1"/>
    </row>
    <row r="9" spans="1:2" x14ac:dyDescent="0.25">
      <c r="A9" s="49" t="s">
        <v>128</v>
      </c>
    </row>
    <row r="11" spans="1:2" x14ac:dyDescent="0.25">
      <c r="A11" s="49" t="s">
        <v>130</v>
      </c>
      <c r="B11" s="1"/>
    </row>
    <row r="12" spans="1:2" x14ac:dyDescent="0.25">
      <c r="A12" s="1"/>
      <c r="B12" s="49" t="s">
        <v>131</v>
      </c>
    </row>
    <row r="13" spans="1:2" x14ac:dyDescent="0.25">
      <c r="A13" s="1"/>
      <c r="B13" s="49" t="s">
        <v>132</v>
      </c>
    </row>
    <row r="15" spans="1:2" x14ac:dyDescent="0.25">
      <c r="A15" s="49" t="s">
        <v>133</v>
      </c>
    </row>
    <row r="16" spans="1:2" x14ac:dyDescent="0.25">
      <c r="B16" s="49" t="s">
        <v>134</v>
      </c>
    </row>
    <row r="17" spans="1:2" x14ac:dyDescent="0.25">
      <c r="B17" s="49" t="s">
        <v>135</v>
      </c>
    </row>
    <row r="19" spans="1:2" x14ac:dyDescent="0.25">
      <c r="A19" s="49" t="s">
        <v>136</v>
      </c>
    </row>
    <row r="20" spans="1:2" x14ac:dyDescent="0.25">
      <c r="B20" s="49" t="s">
        <v>137</v>
      </c>
    </row>
    <row r="21" spans="1:2" x14ac:dyDescent="0.25">
      <c r="B21" s="49" t="s">
        <v>138</v>
      </c>
    </row>
    <row r="23" spans="1:2" x14ac:dyDescent="0.25">
      <c r="A23" s="49" t="s">
        <v>139</v>
      </c>
    </row>
    <row r="24" spans="1:2" x14ac:dyDescent="0.25">
      <c r="B24" s="49" t="s">
        <v>140</v>
      </c>
    </row>
    <row r="25" spans="1:2" x14ac:dyDescent="0.25">
      <c r="B25" s="49" t="s">
        <v>141</v>
      </c>
    </row>
    <row r="27" spans="1:2" x14ac:dyDescent="0.25">
      <c r="A27" s="49" t="s">
        <v>142</v>
      </c>
    </row>
    <row r="28" spans="1:2" x14ac:dyDescent="0.25">
      <c r="B28" s="49" t="s">
        <v>143</v>
      </c>
    </row>
    <row r="29" spans="1:2" x14ac:dyDescent="0.25">
      <c r="B29" s="49" t="s">
        <v>144</v>
      </c>
    </row>
    <row r="31" spans="1:2" x14ac:dyDescent="0.25">
      <c r="A31" s="49" t="s">
        <v>146</v>
      </c>
    </row>
    <row r="33" spans="1:2" x14ac:dyDescent="0.25">
      <c r="A33" s="49" t="s">
        <v>145</v>
      </c>
    </row>
    <row r="35" spans="1:2" x14ac:dyDescent="0.25">
      <c r="A35" s="49" t="s">
        <v>147</v>
      </c>
    </row>
    <row r="37" spans="1:2" x14ac:dyDescent="0.25">
      <c r="A37" s="49" t="s">
        <v>148</v>
      </c>
    </row>
    <row r="38" spans="1:2" x14ac:dyDescent="0.25">
      <c r="B38" s="49" t="s">
        <v>149</v>
      </c>
    </row>
    <row r="39" spans="1:2" x14ac:dyDescent="0.25">
      <c r="B39" s="49" t="s">
        <v>150</v>
      </c>
    </row>
    <row r="41" spans="1:2" x14ac:dyDescent="0.25">
      <c r="A41" s="49" t="s">
        <v>151</v>
      </c>
    </row>
    <row r="42" spans="1:2" x14ac:dyDescent="0.25">
      <c r="B42" s="49" t="s">
        <v>152</v>
      </c>
    </row>
    <row r="43" spans="1:2" x14ac:dyDescent="0.25">
      <c r="B43" s="49" t="s">
        <v>153</v>
      </c>
    </row>
    <row r="45" spans="1:2" x14ac:dyDescent="0.25">
      <c r="A45" s="49" t="s">
        <v>154</v>
      </c>
    </row>
    <row r="46" spans="1:2" x14ac:dyDescent="0.25">
      <c r="B46" s="49" t="s">
        <v>155</v>
      </c>
    </row>
    <row r="47" spans="1:2" x14ac:dyDescent="0.25">
      <c r="B47" s="49" t="s">
        <v>156</v>
      </c>
    </row>
    <row r="49" spans="1:2" x14ac:dyDescent="0.25">
      <c r="A49" s="49" t="s">
        <v>157</v>
      </c>
    </row>
    <row r="50" spans="1:2" x14ac:dyDescent="0.25">
      <c r="B50" s="49" t="s">
        <v>158</v>
      </c>
    </row>
    <row r="51" spans="1:2" x14ac:dyDescent="0.25">
      <c r="B51" s="49" t="s">
        <v>159</v>
      </c>
    </row>
    <row r="53" spans="1:2" x14ac:dyDescent="0.25">
      <c r="A53" s="49" t="s">
        <v>160</v>
      </c>
    </row>
    <row r="55" spans="1:2" x14ac:dyDescent="0.25">
      <c r="A55" s="49" t="s">
        <v>326</v>
      </c>
    </row>
    <row r="56" spans="1:2" x14ac:dyDescent="0.25">
      <c r="B56" s="49" t="s">
        <v>327</v>
      </c>
    </row>
    <row r="57" spans="1:2" x14ac:dyDescent="0.25">
      <c r="B57" s="49" t="s">
        <v>328</v>
      </c>
    </row>
    <row r="59" spans="1:2" x14ac:dyDescent="0.25">
      <c r="A59" s="49" t="s">
        <v>323</v>
      </c>
    </row>
    <row r="60" spans="1:2" x14ac:dyDescent="0.25">
      <c r="B60" s="49" t="s">
        <v>324</v>
      </c>
    </row>
    <row r="61" spans="1:2" x14ac:dyDescent="0.25">
      <c r="B61" s="49" t="s">
        <v>325</v>
      </c>
    </row>
    <row r="63" spans="1:2" x14ac:dyDescent="0.25">
      <c r="A63" s="49" t="s">
        <v>340</v>
      </c>
    </row>
    <row r="64" spans="1:2" x14ac:dyDescent="0.25">
      <c r="B64" s="49" t="s">
        <v>343</v>
      </c>
    </row>
    <row r="65" spans="1:2" x14ac:dyDescent="0.25">
      <c r="B65" s="49" t="s">
        <v>344</v>
      </c>
    </row>
    <row r="67" spans="1:2" x14ac:dyDescent="0.25">
      <c r="A67" s="49" t="s">
        <v>345</v>
      </c>
    </row>
  </sheetData>
  <hyperlinks>
    <hyperlink ref="A9" location="'Pop1'!A1" display="Pop1 : Population par sexe et âge quinquennal"/>
    <hyperlink ref="A3" location="Pop0_R!A1" display="Pop0_R : Immigrés et étrangers par région française"/>
    <hyperlink ref="A4" location="Pop0_D!A1" display="Pop0_D : Immigrés et étrangers par département français"/>
    <hyperlink ref="A6" location="Pop0!A1" display="Pop0 : Principaux pays d'origine pour les immigrés "/>
    <hyperlink ref="A7" location="Pop0!A20" display="Pop0 : Principales nationalités des étrangers"/>
    <hyperlink ref="A11" location="'Pop2'!A1" display="Pop2 : Population par âge et catégorie de population"/>
    <hyperlink ref="B12" location="Pop2_H!A1" display="Pop2_H : Hommes par âge et catégorie de population"/>
    <hyperlink ref="B13" location="Pop2_F!A1" display="Pop2_F : Femmes par âge et catégorie de population"/>
    <hyperlink ref="A15" location="'Pop3'!A1" display="Pop3 : Population de 15 ans ou plus par âge et statut conjugual"/>
    <hyperlink ref="B16" location="Pop3_H!A1" display="Pop3_H : Hommes de 15 ans ou plus par âge et statut conjugual"/>
    <hyperlink ref="B17" location="Pop3_F!A1" display="Pop3_F : Femmes de 15 ans ou plus par âge et statut conjugual"/>
    <hyperlink ref="A19" location="'Pop4'!A1" display="Pop4 : Population de 15 ans ou plus par âge et vie en couple"/>
    <hyperlink ref="B20" location="Pop4_H!A1" display="Pop4_H : Hommes de 15 ans ou plus par âge et vie en couple"/>
    <hyperlink ref="B21" location="Pop4_F!A1" display="Pop4_F : Femmes de 15 ans ou plus par âge et vie en couple"/>
    <hyperlink ref="A23" location="'Pop5'!A1" display="Pop5 : Population de 15 ans ou plus par âge et type d'activité"/>
    <hyperlink ref="B24" location="Pop5_H!A1" display="Pop5_H : Hommes de 15 ans ou plus par âge et type d'activité"/>
    <hyperlink ref="B25" location="Pop5_F!A1" display="Pop5_F : Femmes de 15 ans ou plus par âge et type d'activité"/>
    <hyperlink ref="A27" location="'Pop6'!A1" display="Pop6 : Population de 15 ans ou plus par âge et catégorie socioprofessionnelle"/>
    <hyperlink ref="B28" location="Pop6_H!A1" display="Pop6_H : Hommes de 15 ans ou plus par âge et catégorie socioprofessionnelle"/>
    <hyperlink ref="B29" location="Pop6_F!A1" display="Pop6_F : Femmes de 15 ans ou plus par âge et catégorie socioprofessionnelle"/>
    <hyperlink ref="A31" location="Img1B!A1" display="Img1B : Les immigrés par sexe, âge et pays de naissance"/>
    <hyperlink ref="A33" location="Img2B!A1" display="Img2B : Les immigrés de 15 ans ou plus par sexe, type d'activité et pays de naissance"/>
    <hyperlink ref="A35" location="Img3B!A1" display="Img3A : Population par sexe, situation quant à l'immigration et catégorie socioprofessionnelle"/>
    <hyperlink ref="A37" location="Img3B!A1" display="Img3B : Les immigrés par catégorie socioprofessionnelle et pays de naissance"/>
    <hyperlink ref="B38" location="Img3B_H!A1" display="Img3B_H : Les immigrés par catégorie socioprofessionnelle et pays de naissance Hommes"/>
    <hyperlink ref="B39" location="Img3B_F!A1" display="Img3B_F : Les immigrés par catégorie socioprofessionnelle et pays de naissance Femmes"/>
    <hyperlink ref="A41" location="'Nat1'!A1" display="Nat1 : Population par âge et nationalité"/>
    <hyperlink ref="B42" location="Nat1_H!A1" display=" Nat1_H : Hommes par âge et nationalité"/>
    <hyperlink ref="B43" location="Nat1_F!A1" display=" Nat1_F : Femmes par âge et nationalité"/>
    <hyperlink ref="A45" location="'Nat2'!A1" display="Nat2 : Population de 15 ans ou plus par type d'activité et nationalité"/>
    <hyperlink ref="B46" location="Nat2_H!A1" display="Nat2_H : Hommes de 15 ans ou plus par type d'activité et nationalité"/>
    <hyperlink ref="B47" location="Nat2_F!A1" display="Nat2_F : Femmes de 15 ans ou plus par type d'activité et nationalité"/>
    <hyperlink ref="A49" location="Nat3A!A1" display="Nat3A : Population par catégorie socioprofessionnelle et nationalité"/>
    <hyperlink ref="B50" location="Nat3A_H!A1" display="Nat3A_H : Hommes par catégorie socioprofessionnelle et nationalité"/>
    <hyperlink ref="B51" location="Nat3A_F!A1" display="Nat3A_F : Femmes par catégorie socioprofessionnelle et nationalité"/>
    <hyperlink ref="A53" location="Nat3B!A1" display="Nat3B : Population par catégorie socioprofessionnelle et nationalité"/>
    <hyperlink ref="A55" location="'For1'!A1" display="For1 : Population de 2 ans ou plus par scolarisation et lieu d'études"/>
    <hyperlink ref="B56" location="For1_H!A1" display="For1_H : Population de 2 ans ou plus par scolarisation et lieu d'études Hommes"/>
    <hyperlink ref="B57" location="For1_F!A1" display="For1_F : Population de 2 ans ou plus par scolarisation et lieu d'études Femmes"/>
    <hyperlink ref="A59" location="'For2'!A1" display="For2 : Population non scolarisée de 15 ans ou plus par âge et diplôme le plus élevé"/>
    <hyperlink ref="B60" location="For2_H!A1" display="For2_H : Population non scolarisée de 15 ans ou plus par âge et diplôme le plus élevé Hommes"/>
    <hyperlink ref="B61" location="For2_F!A1" display="For2_F : Population non scolarisée de 15 ans ou plus par âge et diplôme le plus élevé Femmes"/>
    <hyperlink ref="A63" location="'Mig1'!A1" display="Mig1 : Population d'un an ou plus par âge, nationalité et lieu de résidence 1 an auparavant"/>
    <hyperlink ref="B64" location="Mig1_H!A1" display="Mig1_H : Population d'un an ou plus par âge, nationalité et lieu de résidence 1 an auparavant Hommes"/>
    <hyperlink ref="B65" location="Mig1_F!A1" display="Mig1_F : Population d'un an ou plus par âge, nationalité et lieu de résidence 1 an auparavant Femmes"/>
    <hyperlink ref="A67" location="'Mig2'!A1" display="Mig2 : Population d'un an ou plus par catégorie socioprofessionnelle et lieu de résidence 1 an auparavan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74</v>
      </c>
    </row>
    <row r="2" spans="1:6" x14ac:dyDescent="0.25">
      <c r="A2" s="3" t="s">
        <v>69</v>
      </c>
    </row>
    <row r="3" spans="1:6" x14ac:dyDescent="0.25">
      <c r="B3" s="14" t="s">
        <v>46</v>
      </c>
      <c r="C3" s="30" t="s">
        <v>47</v>
      </c>
      <c r="D3" s="23" t="s">
        <v>113</v>
      </c>
    </row>
    <row r="4" spans="1:6" x14ac:dyDescent="0.25">
      <c r="A4" s="17" t="s">
        <v>36</v>
      </c>
      <c r="B4" s="18">
        <v>634</v>
      </c>
      <c r="C4" s="22">
        <v>102986</v>
      </c>
      <c r="D4" s="11">
        <f>B4+C4</f>
        <v>103620</v>
      </c>
      <c r="E4" s="114"/>
      <c r="F4" s="114"/>
    </row>
    <row r="5" spans="1:6" x14ac:dyDescent="0.25">
      <c r="A5" s="19" t="s">
        <v>30</v>
      </c>
      <c r="B5" s="18">
        <v>10913</v>
      </c>
      <c r="C5" s="22">
        <v>131071</v>
      </c>
      <c r="D5" s="12">
        <f t="shared" ref="D5:D10" si="0">B5+C5</f>
        <v>141984</v>
      </c>
      <c r="E5" s="114"/>
      <c r="F5" s="114"/>
    </row>
    <row r="6" spans="1:6" x14ac:dyDescent="0.25">
      <c r="A6" s="19" t="s">
        <v>31</v>
      </c>
      <c r="B6" s="18">
        <v>370623</v>
      </c>
      <c r="C6" s="22">
        <v>354144</v>
      </c>
      <c r="D6" s="12">
        <f t="shared" si="0"/>
        <v>724767</v>
      </c>
      <c r="E6" s="114"/>
      <c r="F6" s="114"/>
    </row>
    <row r="7" spans="1:6" x14ac:dyDescent="0.25">
      <c r="A7" s="19" t="s">
        <v>32</v>
      </c>
      <c r="B7" s="18">
        <v>562568</v>
      </c>
      <c r="C7" s="22">
        <v>256979</v>
      </c>
      <c r="D7" s="12">
        <f t="shared" si="0"/>
        <v>819547</v>
      </c>
      <c r="E7" s="114"/>
      <c r="F7" s="114"/>
    </row>
    <row r="8" spans="1:6" x14ac:dyDescent="0.25">
      <c r="A8" s="19" t="s">
        <v>33</v>
      </c>
      <c r="B8" s="18">
        <v>320626</v>
      </c>
      <c r="C8" s="22">
        <v>110234</v>
      </c>
      <c r="D8" s="12">
        <f t="shared" si="0"/>
        <v>430860</v>
      </c>
      <c r="E8" s="114"/>
      <c r="F8" s="114"/>
    </row>
    <row r="9" spans="1:6" x14ac:dyDescent="0.25">
      <c r="A9" s="19" t="s">
        <v>34</v>
      </c>
      <c r="B9" s="18">
        <v>346512</v>
      </c>
      <c r="C9" s="22">
        <v>89596</v>
      </c>
      <c r="D9" s="12">
        <f t="shared" si="0"/>
        <v>436108</v>
      </c>
      <c r="E9" s="114"/>
      <c r="F9" s="114"/>
    </row>
    <row r="10" spans="1:6" x14ac:dyDescent="0.25">
      <c r="A10" s="19" t="s">
        <v>37</v>
      </c>
      <c r="B10" s="18">
        <v>76595</v>
      </c>
      <c r="C10" s="22">
        <v>33992</v>
      </c>
      <c r="D10" s="12">
        <f t="shared" si="0"/>
        <v>110587</v>
      </c>
      <c r="E10" s="114"/>
      <c r="F10" s="114"/>
    </row>
    <row r="11" spans="1:6" x14ac:dyDescent="0.25">
      <c r="A11" s="20" t="s">
        <v>85</v>
      </c>
      <c r="B11" s="21">
        <f>SUM(B4:B10)</f>
        <v>1688471</v>
      </c>
      <c r="C11" s="24">
        <f t="shared" ref="C11:D11" si="1">SUM(C4:C10)</f>
        <v>1079002</v>
      </c>
      <c r="D11" s="13">
        <f t="shared" si="1"/>
        <v>2767473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346</v>
      </c>
      <c r="B14" s="40"/>
      <c r="C14" s="40"/>
      <c r="D14" s="40"/>
    </row>
    <row r="16" spans="1:6" x14ac:dyDescent="0.25">
      <c r="A16" s="3" t="s">
        <v>70</v>
      </c>
    </row>
    <row r="17" spans="1:6" x14ac:dyDescent="0.25">
      <c r="B17" s="14" t="s">
        <v>46</v>
      </c>
      <c r="C17" s="30" t="s">
        <v>47</v>
      </c>
      <c r="D17" s="23" t="s">
        <v>113</v>
      </c>
    </row>
    <row r="18" spans="1:6" x14ac:dyDescent="0.25">
      <c r="A18" s="17" t="s">
        <v>36</v>
      </c>
      <c r="B18" s="18">
        <v>2700</v>
      </c>
      <c r="C18" s="22">
        <v>1890398</v>
      </c>
      <c r="D18" s="11">
        <f>B18+C18</f>
        <v>1893098</v>
      </c>
      <c r="E18" s="114"/>
      <c r="F18" s="114"/>
    </row>
    <row r="19" spans="1:6" x14ac:dyDescent="0.25">
      <c r="A19" s="19" t="s">
        <v>30</v>
      </c>
      <c r="B19" s="18">
        <v>32364</v>
      </c>
      <c r="C19" s="22">
        <v>1702821</v>
      </c>
      <c r="D19" s="12">
        <f t="shared" ref="D19:D24" si="2">B19+C19</f>
        <v>1735185</v>
      </c>
      <c r="E19" s="114"/>
      <c r="F19" s="114"/>
    </row>
    <row r="20" spans="1:6" x14ac:dyDescent="0.25">
      <c r="A20" s="19" t="s">
        <v>31</v>
      </c>
      <c r="B20" s="18">
        <v>1382030</v>
      </c>
      <c r="C20" s="22">
        <v>3710053</v>
      </c>
      <c r="D20" s="12">
        <f t="shared" si="2"/>
        <v>5092083</v>
      </c>
      <c r="E20" s="114"/>
      <c r="F20" s="114"/>
    </row>
    <row r="21" spans="1:6" x14ac:dyDescent="0.25">
      <c r="A21" s="19" t="s">
        <v>32</v>
      </c>
      <c r="B21" s="18">
        <v>2998251</v>
      </c>
      <c r="C21" s="22">
        <v>2605176</v>
      </c>
      <c r="D21" s="12">
        <f t="shared" si="2"/>
        <v>5603427</v>
      </c>
      <c r="E21" s="114"/>
      <c r="F21" s="114"/>
    </row>
    <row r="22" spans="1:6" x14ac:dyDescent="0.25">
      <c r="A22" s="19" t="s">
        <v>33</v>
      </c>
      <c r="B22" s="18">
        <v>2315102</v>
      </c>
      <c r="C22" s="22">
        <v>1159384</v>
      </c>
      <c r="D22" s="12">
        <f t="shared" si="2"/>
        <v>3474486</v>
      </c>
      <c r="E22" s="114"/>
      <c r="F22" s="114"/>
    </row>
    <row r="23" spans="1:6" x14ac:dyDescent="0.25">
      <c r="A23" s="19" t="s">
        <v>34</v>
      </c>
      <c r="B23" s="18">
        <v>2495204</v>
      </c>
      <c r="C23" s="22">
        <v>859208</v>
      </c>
      <c r="D23" s="12">
        <f t="shared" si="2"/>
        <v>3354412</v>
      </c>
      <c r="E23" s="114"/>
      <c r="F23" s="114"/>
    </row>
    <row r="24" spans="1:6" x14ac:dyDescent="0.25">
      <c r="A24" s="19" t="s">
        <v>37</v>
      </c>
      <c r="B24" s="18">
        <v>803695</v>
      </c>
      <c r="C24" s="22">
        <v>426187</v>
      </c>
      <c r="D24" s="12">
        <f t="shared" si="2"/>
        <v>1229882</v>
      </c>
      <c r="E24" s="114"/>
      <c r="F24" s="114"/>
    </row>
    <row r="25" spans="1:6" x14ac:dyDescent="0.25">
      <c r="A25" s="20" t="s">
        <v>85</v>
      </c>
      <c r="B25" s="21">
        <f>SUM(B18:B24)</f>
        <v>10029346</v>
      </c>
      <c r="C25" s="24">
        <f t="shared" ref="C25" si="3">SUM(C18:C24)</f>
        <v>12353227</v>
      </c>
      <c r="D25" s="13">
        <f t="shared" ref="D25" si="4">SUM(D18:D24)</f>
        <v>22382573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346</v>
      </c>
      <c r="B27" s="40"/>
      <c r="C27" s="40"/>
      <c r="D27" s="40"/>
    </row>
    <row r="29" spans="1:6" x14ac:dyDescent="0.25">
      <c r="A29" s="3" t="s">
        <v>28</v>
      </c>
    </row>
    <row r="30" spans="1:6" x14ac:dyDescent="0.25">
      <c r="B30" s="14" t="s">
        <v>46</v>
      </c>
      <c r="C30" s="30" t="s">
        <v>47</v>
      </c>
      <c r="D30" s="23" t="s">
        <v>113</v>
      </c>
    </row>
    <row r="31" spans="1:6" x14ac:dyDescent="0.25">
      <c r="A31" s="17" t="s">
        <v>36</v>
      </c>
      <c r="B31" s="18">
        <f t="shared" ref="B31:D38" si="5">B4+B18</f>
        <v>3334</v>
      </c>
      <c r="C31" s="22">
        <f t="shared" si="5"/>
        <v>1993384</v>
      </c>
      <c r="D31" s="11">
        <f t="shared" si="5"/>
        <v>1996718</v>
      </c>
    </row>
    <row r="32" spans="1:6" x14ac:dyDescent="0.25">
      <c r="A32" s="19" t="s">
        <v>30</v>
      </c>
      <c r="B32" s="18">
        <f t="shared" si="5"/>
        <v>43277</v>
      </c>
      <c r="C32" s="22">
        <f t="shared" si="5"/>
        <v>1833892</v>
      </c>
      <c r="D32" s="12">
        <f t="shared" si="5"/>
        <v>1877169</v>
      </c>
    </row>
    <row r="33" spans="1:4" x14ac:dyDescent="0.25">
      <c r="A33" s="19" t="s">
        <v>31</v>
      </c>
      <c r="B33" s="18">
        <f t="shared" si="5"/>
        <v>1752653</v>
      </c>
      <c r="C33" s="22">
        <f t="shared" si="5"/>
        <v>4064197</v>
      </c>
      <c r="D33" s="12">
        <f t="shared" si="5"/>
        <v>5816850</v>
      </c>
    </row>
    <row r="34" spans="1:4" x14ac:dyDescent="0.25">
      <c r="A34" s="19" t="s">
        <v>32</v>
      </c>
      <c r="B34" s="18">
        <f t="shared" si="5"/>
        <v>3560819</v>
      </c>
      <c r="C34" s="22">
        <f t="shared" si="5"/>
        <v>2862155</v>
      </c>
      <c r="D34" s="12">
        <f t="shared" si="5"/>
        <v>6422974</v>
      </c>
    </row>
    <row r="35" spans="1:4" x14ac:dyDescent="0.25">
      <c r="A35" s="19" t="s">
        <v>33</v>
      </c>
      <c r="B35" s="18">
        <f t="shared" si="5"/>
        <v>2635728</v>
      </c>
      <c r="C35" s="22">
        <f t="shared" si="5"/>
        <v>1269618</v>
      </c>
      <c r="D35" s="12">
        <f t="shared" si="5"/>
        <v>3905346</v>
      </c>
    </row>
    <row r="36" spans="1:4" x14ac:dyDescent="0.25">
      <c r="A36" s="19" t="s">
        <v>34</v>
      </c>
      <c r="B36" s="18">
        <f t="shared" si="5"/>
        <v>2841716</v>
      </c>
      <c r="C36" s="22">
        <f t="shared" si="5"/>
        <v>948804</v>
      </c>
      <c r="D36" s="12">
        <f t="shared" si="5"/>
        <v>3790520</v>
      </c>
    </row>
    <row r="37" spans="1:4" x14ac:dyDescent="0.25">
      <c r="A37" s="19" t="s">
        <v>37</v>
      </c>
      <c r="B37" s="18">
        <f t="shared" si="5"/>
        <v>880290</v>
      </c>
      <c r="C37" s="22">
        <f t="shared" si="5"/>
        <v>460179</v>
      </c>
      <c r="D37" s="12">
        <f t="shared" si="5"/>
        <v>1340469</v>
      </c>
    </row>
    <row r="38" spans="1:4" x14ac:dyDescent="0.25">
      <c r="A38" s="20" t="s">
        <v>85</v>
      </c>
      <c r="B38" s="21">
        <f t="shared" si="5"/>
        <v>11717817</v>
      </c>
      <c r="C38" s="24">
        <f t="shared" si="5"/>
        <v>13432229</v>
      </c>
      <c r="D38" s="13">
        <f t="shared" si="5"/>
        <v>25150046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75</v>
      </c>
    </row>
    <row r="2" spans="1:6" x14ac:dyDescent="0.25">
      <c r="A2" s="3" t="s">
        <v>69</v>
      </c>
    </row>
    <row r="3" spans="1:6" x14ac:dyDescent="0.25">
      <c r="B3" s="14" t="s">
        <v>46</v>
      </c>
      <c r="C3" s="30" t="s">
        <v>47</v>
      </c>
      <c r="D3" s="23" t="s">
        <v>113</v>
      </c>
    </row>
    <row r="4" spans="1:6" x14ac:dyDescent="0.25">
      <c r="A4" s="17" t="s">
        <v>36</v>
      </c>
      <c r="B4" s="18">
        <v>2109</v>
      </c>
      <c r="C4" s="22">
        <v>93374</v>
      </c>
      <c r="D4" s="11">
        <f>B4+C4</f>
        <v>95483</v>
      </c>
      <c r="E4" s="114"/>
      <c r="F4" s="114"/>
    </row>
    <row r="5" spans="1:6" x14ac:dyDescent="0.25">
      <c r="A5" s="19" t="s">
        <v>30</v>
      </c>
      <c r="B5" s="18">
        <v>36878</v>
      </c>
      <c r="C5" s="22">
        <v>125372</v>
      </c>
      <c r="D5" s="12">
        <f t="shared" ref="D5:D10" si="0">B5+C5</f>
        <v>162250</v>
      </c>
      <c r="E5" s="114"/>
      <c r="F5" s="114"/>
    </row>
    <row r="6" spans="1:6" x14ac:dyDescent="0.25">
      <c r="A6" s="19" t="s">
        <v>31</v>
      </c>
      <c r="B6" s="18">
        <v>503383</v>
      </c>
      <c r="C6" s="22">
        <v>333308</v>
      </c>
      <c r="D6" s="12">
        <f t="shared" si="0"/>
        <v>836691</v>
      </c>
      <c r="E6" s="114"/>
      <c r="F6" s="114"/>
    </row>
    <row r="7" spans="1:6" x14ac:dyDescent="0.25">
      <c r="A7" s="19" t="s">
        <v>32</v>
      </c>
      <c r="B7" s="18">
        <v>555724</v>
      </c>
      <c r="C7" s="22">
        <v>284415</v>
      </c>
      <c r="D7" s="12">
        <f t="shared" si="0"/>
        <v>840139</v>
      </c>
      <c r="E7" s="114"/>
      <c r="F7" s="114"/>
    </row>
    <row r="8" spans="1:6" x14ac:dyDescent="0.25">
      <c r="A8" s="19" t="s">
        <v>33</v>
      </c>
      <c r="B8" s="18">
        <v>300467</v>
      </c>
      <c r="C8" s="22">
        <v>155187</v>
      </c>
      <c r="D8" s="12">
        <f t="shared" si="0"/>
        <v>455654</v>
      </c>
      <c r="E8" s="114"/>
      <c r="F8" s="114"/>
    </row>
    <row r="9" spans="1:6" x14ac:dyDescent="0.25">
      <c r="A9" s="19" t="s">
        <v>34</v>
      </c>
      <c r="B9" s="18">
        <v>215534</v>
      </c>
      <c r="C9" s="22">
        <v>167398</v>
      </c>
      <c r="D9" s="12">
        <f t="shared" si="0"/>
        <v>382932</v>
      </c>
      <c r="E9" s="114"/>
      <c r="F9" s="114"/>
    </row>
    <row r="10" spans="1:6" x14ac:dyDescent="0.25">
      <c r="A10" s="19" t="s">
        <v>37</v>
      </c>
      <c r="B10" s="18">
        <v>33443</v>
      </c>
      <c r="C10" s="22">
        <v>116177</v>
      </c>
      <c r="D10" s="12">
        <f t="shared" si="0"/>
        <v>149620</v>
      </c>
      <c r="E10" s="114"/>
      <c r="F10" s="114"/>
    </row>
    <row r="11" spans="1:6" x14ac:dyDescent="0.25">
      <c r="A11" s="20" t="s">
        <v>85</v>
      </c>
      <c r="B11" s="21">
        <f>SUM(B4:B10)</f>
        <v>1647538</v>
      </c>
      <c r="C11" s="24">
        <f t="shared" ref="C11:D11" si="1">SUM(C4:C10)</f>
        <v>1275231</v>
      </c>
      <c r="D11" s="13">
        <f t="shared" si="1"/>
        <v>2922769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346</v>
      </c>
      <c r="B14" s="40"/>
      <c r="C14" s="40"/>
      <c r="D14" s="40"/>
    </row>
    <row r="16" spans="1:6" x14ac:dyDescent="0.25">
      <c r="A16" s="3" t="s">
        <v>70</v>
      </c>
    </row>
    <row r="17" spans="1:6" x14ac:dyDescent="0.25">
      <c r="B17" s="14" t="s">
        <v>46</v>
      </c>
      <c r="C17" s="30" t="s">
        <v>47</v>
      </c>
      <c r="D17" s="23" t="s">
        <v>113</v>
      </c>
    </row>
    <row r="18" spans="1:6" x14ac:dyDescent="0.25">
      <c r="A18" s="17" t="s">
        <v>36</v>
      </c>
      <c r="B18" s="18">
        <v>4381</v>
      </c>
      <c r="C18" s="22">
        <v>1792493</v>
      </c>
      <c r="D18" s="11">
        <f>B18+C18</f>
        <v>1796874</v>
      </c>
      <c r="E18" s="114"/>
      <c r="F18" s="114"/>
    </row>
    <row r="19" spans="1:6" x14ac:dyDescent="0.25">
      <c r="A19" s="19" t="s">
        <v>30</v>
      </c>
      <c r="B19" s="18">
        <v>72299</v>
      </c>
      <c r="C19" s="22">
        <v>1604926</v>
      </c>
      <c r="D19" s="12">
        <f t="shared" ref="D19:D24" si="2">B19+C19</f>
        <v>1677225</v>
      </c>
      <c r="E19" s="114"/>
      <c r="F19" s="114"/>
    </row>
    <row r="20" spans="1:6" x14ac:dyDescent="0.25">
      <c r="A20" s="19" t="s">
        <v>31</v>
      </c>
      <c r="B20" s="18">
        <v>1712469</v>
      </c>
      <c r="C20" s="22">
        <v>3429719</v>
      </c>
      <c r="D20" s="12">
        <f t="shared" si="2"/>
        <v>5142188</v>
      </c>
      <c r="E20" s="114"/>
      <c r="F20" s="114"/>
    </row>
    <row r="21" spans="1:6" x14ac:dyDescent="0.25">
      <c r="A21" s="19" t="s">
        <v>32</v>
      </c>
      <c r="B21" s="18">
        <v>3123684</v>
      </c>
      <c r="C21" s="22">
        <v>2623690</v>
      </c>
      <c r="D21" s="12">
        <f t="shared" si="2"/>
        <v>5747374</v>
      </c>
      <c r="E21" s="114"/>
      <c r="F21" s="114"/>
    </row>
    <row r="22" spans="1:6" x14ac:dyDescent="0.25">
      <c r="A22" s="19" t="s">
        <v>33</v>
      </c>
      <c r="B22" s="18">
        <v>2288510</v>
      </c>
      <c r="C22" s="22">
        <v>1454117</v>
      </c>
      <c r="D22" s="12">
        <f t="shared" si="2"/>
        <v>3742627</v>
      </c>
      <c r="E22" s="114"/>
      <c r="F22" s="114"/>
    </row>
    <row r="23" spans="1:6" x14ac:dyDescent="0.25">
      <c r="A23" s="19" t="s">
        <v>34</v>
      </c>
      <c r="B23" s="18">
        <v>2250351</v>
      </c>
      <c r="C23" s="22">
        <v>1807497</v>
      </c>
      <c r="D23" s="12">
        <f t="shared" si="2"/>
        <v>4057848</v>
      </c>
      <c r="E23" s="114"/>
      <c r="F23" s="114"/>
    </row>
    <row r="24" spans="1:6" x14ac:dyDescent="0.25">
      <c r="A24" s="19" t="s">
        <v>37</v>
      </c>
      <c r="B24" s="18">
        <v>550603</v>
      </c>
      <c r="C24" s="22">
        <v>1801102</v>
      </c>
      <c r="D24" s="12">
        <f t="shared" si="2"/>
        <v>2351705</v>
      </c>
      <c r="E24" s="114"/>
      <c r="F24" s="114"/>
    </row>
    <row r="25" spans="1:6" x14ac:dyDescent="0.25">
      <c r="A25" s="20" t="s">
        <v>85</v>
      </c>
      <c r="B25" s="21">
        <f>SUM(B18:B24)</f>
        <v>10002297</v>
      </c>
      <c r="C25" s="24">
        <f t="shared" ref="C25:D25" si="3">SUM(C18:C24)</f>
        <v>14513544</v>
      </c>
      <c r="D25" s="13">
        <f t="shared" si="3"/>
        <v>24515841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346</v>
      </c>
      <c r="B27" s="40"/>
      <c r="C27" s="40"/>
      <c r="D27" s="40"/>
    </row>
    <row r="29" spans="1:6" x14ac:dyDescent="0.25">
      <c r="A29" s="3" t="s">
        <v>28</v>
      </c>
    </row>
    <row r="30" spans="1:6" x14ac:dyDescent="0.25">
      <c r="B30" s="14" t="s">
        <v>46</v>
      </c>
      <c r="C30" s="30" t="s">
        <v>47</v>
      </c>
      <c r="D30" s="23" t="s">
        <v>113</v>
      </c>
    </row>
    <row r="31" spans="1:6" x14ac:dyDescent="0.25">
      <c r="A31" s="17" t="s">
        <v>36</v>
      </c>
      <c r="B31" s="18">
        <f t="shared" ref="B31:D38" si="4">B4+B18</f>
        <v>6490</v>
      </c>
      <c r="C31" s="22">
        <f t="shared" si="4"/>
        <v>1885867</v>
      </c>
      <c r="D31" s="11">
        <f t="shared" si="4"/>
        <v>1892357</v>
      </c>
    </row>
    <row r="32" spans="1:6" x14ac:dyDescent="0.25">
      <c r="A32" s="19" t="s">
        <v>30</v>
      </c>
      <c r="B32" s="18">
        <f t="shared" si="4"/>
        <v>109177</v>
      </c>
      <c r="C32" s="22">
        <f t="shared" si="4"/>
        <v>1730298</v>
      </c>
      <c r="D32" s="12">
        <f t="shared" si="4"/>
        <v>1839475</v>
      </c>
    </row>
    <row r="33" spans="1:4" x14ac:dyDescent="0.25">
      <c r="A33" s="19" t="s">
        <v>31</v>
      </c>
      <c r="B33" s="18">
        <f t="shared" si="4"/>
        <v>2215852</v>
      </c>
      <c r="C33" s="22">
        <f t="shared" si="4"/>
        <v>3763027</v>
      </c>
      <c r="D33" s="12">
        <f t="shared" si="4"/>
        <v>5978879</v>
      </c>
    </row>
    <row r="34" spans="1:4" x14ac:dyDescent="0.25">
      <c r="A34" s="19" t="s">
        <v>32</v>
      </c>
      <c r="B34" s="18">
        <f t="shared" si="4"/>
        <v>3679408</v>
      </c>
      <c r="C34" s="22">
        <f t="shared" si="4"/>
        <v>2908105</v>
      </c>
      <c r="D34" s="12">
        <f t="shared" si="4"/>
        <v>6587513</v>
      </c>
    </row>
    <row r="35" spans="1:4" x14ac:dyDescent="0.25">
      <c r="A35" s="19" t="s">
        <v>33</v>
      </c>
      <c r="B35" s="18">
        <f t="shared" si="4"/>
        <v>2588977</v>
      </c>
      <c r="C35" s="22">
        <f t="shared" si="4"/>
        <v>1609304</v>
      </c>
      <c r="D35" s="12">
        <f t="shared" si="4"/>
        <v>4198281</v>
      </c>
    </row>
    <row r="36" spans="1:4" x14ac:dyDescent="0.25">
      <c r="A36" s="19" t="s">
        <v>34</v>
      </c>
      <c r="B36" s="18">
        <f t="shared" si="4"/>
        <v>2465885</v>
      </c>
      <c r="C36" s="22">
        <f t="shared" si="4"/>
        <v>1974895</v>
      </c>
      <c r="D36" s="12">
        <f t="shared" si="4"/>
        <v>4440780</v>
      </c>
    </row>
    <row r="37" spans="1:4" x14ac:dyDescent="0.25">
      <c r="A37" s="19" t="s">
        <v>37</v>
      </c>
      <c r="B37" s="18">
        <f t="shared" si="4"/>
        <v>584046</v>
      </c>
      <c r="C37" s="22">
        <f t="shared" si="4"/>
        <v>1917279</v>
      </c>
      <c r="D37" s="12">
        <f t="shared" si="4"/>
        <v>2501325</v>
      </c>
    </row>
    <row r="38" spans="1:4" x14ac:dyDescent="0.25">
      <c r="A38" s="20" t="s">
        <v>85</v>
      </c>
      <c r="B38" s="21">
        <f t="shared" si="4"/>
        <v>11649835</v>
      </c>
      <c r="C38" s="24">
        <f t="shared" si="4"/>
        <v>15788775</v>
      </c>
      <c r="D38" s="13">
        <f t="shared" si="4"/>
        <v>27438610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49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18">
        <f>Pop4_H!B4+Pop4_F!B4</f>
        <v>7829</v>
      </c>
      <c r="C4" s="22">
        <f>Pop4_H!C4+Pop4_F!C4</f>
        <v>191273</v>
      </c>
      <c r="D4" s="11">
        <f>Pop4_H!D4+Pop4_F!D4</f>
        <v>199102</v>
      </c>
    </row>
    <row r="5" spans="1:4" x14ac:dyDescent="0.25">
      <c r="A5" s="28" t="s">
        <v>30</v>
      </c>
      <c r="B5" s="18">
        <f>Pop4_H!B5+Pop4_F!B5</f>
        <v>84077</v>
      </c>
      <c r="C5" s="22">
        <f>Pop4_H!C5+Pop4_F!C5</f>
        <v>220158</v>
      </c>
      <c r="D5" s="12">
        <f>Pop4_H!D5+Pop4_F!D5</f>
        <v>304235</v>
      </c>
    </row>
    <row r="6" spans="1:4" x14ac:dyDescent="0.25">
      <c r="A6" s="28" t="s">
        <v>31</v>
      </c>
      <c r="B6" s="18">
        <f>Pop4_H!B6+Pop4_F!B6</f>
        <v>1096688</v>
      </c>
      <c r="C6" s="22">
        <f>Pop4_H!C6+Pop4_F!C6</f>
        <v>464770</v>
      </c>
      <c r="D6" s="12">
        <f>Pop4_H!D6+Pop4_F!D6</f>
        <v>1561458</v>
      </c>
    </row>
    <row r="7" spans="1:4" x14ac:dyDescent="0.25">
      <c r="A7" s="28" t="s">
        <v>32</v>
      </c>
      <c r="B7" s="18">
        <f>Pop4_H!B7+Pop4_F!B7</f>
        <v>1244438</v>
      </c>
      <c r="C7" s="22">
        <f>Pop4_H!C7+Pop4_F!C7</f>
        <v>415248</v>
      </c>
      <c r="D7" s="12">
        <f>Pop4_H!D7+Pop4_F!D7</f>
        <v>1659686</v>
      </c>
    </row>
    <row r="8" spans="1:4" x14ac:dyDescent="0.25">
      <c r="A8" s="28" t="s">
        <v>33</v>
      </c>
      <c r="B8" s="18">
        <f>Pop4_H!B8+Pop4_F!B8</f>
        <v>648543</v>
      </c>
      <c r="C8" s="22">
        <f>Pop4_H!C8+Pop4_F!C8</f>
        <v>237971</v>
      </c>
      <c r="D8" s="12">
        <f>Pop4_H!D8+Pop4_F!D8</f>
        <v>886514</v>
      </c>
    </row>
    <row r="9" spans="1:4" x14ac:dyDescent="0.25">
      <c r="A9" s="28" t="s">
        <v>34</v>
      </c>
      <c r="B9" s="18">
        <f>Pop4_H!B9+Pop4_F!B9</f>
        <v>564067</v>
      </c>
      <c r="C9" s="22">
        <f>Pop4_H!C9+Pop4_F!C9</f>
        <v>254973</v>
      </c>
      <c r="D9" s="12">
        <f>Pop4_H!D9+Pop4_F!D9</f>
        <v>819040</v>
      </c>
    </row>
    <row r="10" spans="1:4" x14ac:dyDescent="0.25">
      <c r="A10" s="28" t="s">
        <v>37</v>
      </c>
      <c r="B10" s="18">
        <f>Pop4_H!B10+Pop4_F!B10</f>
        <v>109051</v>
      </c>
      <c r="C10" s="22">
        <f>Pop4_H!C10+Pop4_F!C10</f>
        <v>151156</v>
      </c>
      <c r="D10" s="12">
        <f>Pop4_H!D10+Pop4_F!D10</f>
        <v>260207</v>
      </c>
    </row>
    <row r="11" spans="1:4" x14ac:dyDescent="0.25">
      <c r="A11" s="41" t="s">
        <v>113</v>
      </c>
      <c r="B11" s="21">
        <f>Pop4_H!B11+Pop4_F!B11</f>
        <v>3754693</v>
      </c>
      <c r="C11" s="24">
        <f>Pop4_H!C11+Pop4_F!C11</f>
        <v>1935549</v>
      </c>
      <c r="D11" s="13">
        <f>Pop4_H!D11+Pop4_F!D11</f>
        <v>5690242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f>Pop4_H!B18+Pop4_F!B18</f>
        <v>72367</v>
      </c>
      <c r="C18" s="27">
        <f>Pop4_H!C18+Pop4_F!C18</f>
        <v>3617605</v>
      </c>
      <c r="D18" s="11">
        <f>Pop4_H!D18+Pop4_F!D18</f>
        <v>3689972</v>
      </c>
    </row>
    <row r="19" spans="1:4" x14ac:dyDescent="0.25">
      <c r="A19" s="28" t="s">
        <v>30</v>
      </c>
      <c r="B19" s="18">
        <f>Pop4_H!B19+Pop4_F!B19</f>
        <v>780803</v>
      </c>
      <c r="C19" s="22">
        <f>Pop4_H!C19+Pop4_F!C19</f>
        <v>2631607</v>
      </c>
      <c r="D19" s="12">
        <f>Pop4_H!D19+Pop4_F!D19</f>
        <v>3412410</v>
      </c>
    </row>
    <row r="20" spans="1:4" x14ac:dyDescent="0.25">
      <c r="A20" s="28" t="s">
        <v>31</v>
      </c>
      <c r="B20" s="18">
        <f>Pop4_H!B20+Pop4_F!B20</f>
        <v>6802995</v>
      </c>
      <c r="C20" s="22">
        <f>Pop4_H!C20+Pop4_F!C20</f>
        <v>3431276</v>
      </c>
      <c r="D20" s="12">
        <f>Pop4_H!D20+Pop4_F!D20</f>
        <v>10234271</v>
      </c>
    </row>
    <row r="21" spans="1:4" x14ac:dyDescent="0.25">
      <c r="A21" s="28" t="s">
        <v>32</v>
      </c>
      <c r="B21" s="18">
        <f>Pop4_H!B21+Pop4_F!B21</f>
        <v>8060051</v>
      </c>
      <c r="C21" s="22">
        <f>Pop4_H!C21+Pop4_F!C21</f>
        <v>3290751</v>
      </c>
      <c r="D21" s="12">
        <f>Pop4_H!D21+Pop4_F!D21</f>
        <v>11350802</v>
      </c>
    </row>
    <row r="22" spans="1:4" x14ac:dyDescent="0.25">
      <c r="A22" s="28" t="s">
        <v>33</v>
      </c>
      <c r="B22" s="18">
        <f>Pop4_H!B22+Pop4_F!B22</f>
        <v>5113272</v>
      </c>
      <c r="C22" s="22">
        <f>Pop4_H!C22+Pop4_F!C22</f>
        <v>2103841</v>
      </c>
      <c r="D22" s="12">
        <f>Pop4_H!D22+Pop4_F!D22</f>
        <v>7217113</v>
      </c>
    </row>
    <row r="23" spans="1:4" x14ac:dyDescent="0.25">
      <c r="A23" s="28" t="s">
        <v>34</v>
      </c>
      <c r="B23" s="18">
        <f>Pop4_H!B23+Pop4_F!B23</f>
        <v>4970270</v>
      </c>
      <c r="C23" s="22">
        <f>Pop4_H!C23+Pop4_F!C23</f>
        <v>2441989</v>
      </c>
      <c r="D23" s="12">
        <f>Pop4_H!D23+Pop4_F!D23</f>
        <v>7412259</v>
      </c>
    </row>
    <row r="24" spans="1:4" x14ac:dyDescent="0.25">
      <c r="A24" s="28" t="s">
        <v>37</v>
      </c>
      <c r="B24" s="18">
        <f>Pop4_H!B24+Pop4_F!B24</f>
        <v>1366323</v>
      </c>
      <c r="C24" s="22">
        <f>Pop4_H!C24+Pop4_F!C24</f>
        <v>2215264</v>
      </c>
      <c r="D24" s="12">
        <f>Pop4_H!D24+Pop4_F!D24</f>
        <v>3581587</v>
      </c>
    </row>
    <row r="25" spans="1:4" x14ac:dyDescent="0.25">
      <c r="A25" s="41" t="s">
        <v>113</v>
      </c>
      <c r="B25" s="21">
        <f>Pop4_H!B25+Pop4_F!B25</f>
        <v>27166081</v>
      </c>
      <c r="C25" s="24">
        <f>Pop4_H!C25+Pop4_F!C25</f>
        <v>19732333</v>
      </c>
      <c r="D25" s="13">
        <f>Pop4_H!D25+Pop4_F!D25</f>
        <v>46898414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71</v>
      </c>
    </row>
    <row r="30" spans="1:4" ht="2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0">B4+B18</f>
        <v>80196</v>
      </c>
      <c r="C31" s="27">
        <f t="shared" si="0"/>
        <v>3808878</v>
      </c>
      <c r="D31" s="11">
        <f t="shared" si="0"/>
        <v>3889074</v>
      </c>
    </row>
    <row r="32" spans="1:4" x14ac:dyDescent="0.25">
      <c r="A32" s="28" t="s">
        <v>30</v>
      </c>
      <c r="B32" s="18">
        <f t="shared" si="0"/>
        <v>864880</v>
      </c>
      <c r="C32" s="22">
        <f t="shared" si="0"/>
        <v>2851765</v>
      </c>
      <c r="D32" s="12">
        <f t="shared" si="0"/>
        <v>3716645</v>
      </c>
    </row>
    <row r="33" spans="1:4" x14ac:dyDescent="0.25">
      <c r="A33" s="28" t="s">
        <v>31</v>
      </c>
      <c r="B33" s="18">
        <f t="shared" si="0"/>
        <v>7899683</v>
      </c>
      <c r="C33" s="22">
        <f t="shared" si="0"/>
        <v>3896046</v>
      </c>
      <c r="D33" s="12">
        <f t="shared" si="0"/>
        <v>11795729</v>
      </c>
    </row>
    <row r="34" spans="1:4" x14ac:dyDescent="0.25">
      <c r="A34" s="28" t="s">
        <v>32</v>
      </c>
      <c r="B34" s="18">
        <f t="shared" si="0"/>
        <v>9304489</v>
      </c>
      <c r="C34" s="22">
        <f t="shared" si="0"/>
        <v>3705999</v>
      </c>
      <c r="D34" s="12">
        <f t="shared" si="0"/>
        <v>13010488</v>
      </c>
    </row>
    <row r="35" spans="1:4" x14ac:dyDescent="0.25">
      <c r="A35" s="28" t="s">
        <v>33</v>
      </c>
      <c r="B35" s="18">
        <f t="shared" si="0"/>
        <v>5761815</v>
      </c>
      <c r="C35" s="22">
        <f t="shared" si="0"/>
        <v>2341812</v>
      </c>
      <c r="D35" s="12">
        <f t="shared" si="0"/>
        <v>8103627</v>
      </c>
    </row>
    <row r="36" spans="1:4" x14ac:dyDescent="0.25">
      <c r="A36" s="28" t="s">
        <v>34</v>
      </c>
      <c r="B36" s="18">
        <f t="shared" si="0"/>
        <v>5534337</v>
      </c>
      <c r="C36" s="22">
        <f t="shared" si="0"/>
        <v>2696962</v>
      </c>
      <c r="D36" s="12">
        <f t="shared" si="0"/>
        <v>8231299</v>
      </c>
    </row>
    <row r="37" spans="1:4" x14ac:dyDescent="0.25">
      <c r="A37" s="28" t="s">
        <v>37</v>
      </c>
      <c r="B37" s="18">
        <f t="shared" si="0"/>
        <v>1475374</v>
      </c>
      <c r="C37" s="22">
        <f t="shared" si="0"/>
        <v>2366420</v>
      </c>
      <c r="D37" s="12">
        <f t="shared" si="0"/>
        <v>3841794</v>
      </c>
    </row>
    <row r="38" spans="1:4" x14ac:dyDescent="0.25">
      <c r="A38" s="41" t="s">
        <v>113</v>
      </c>
      <c r="B38" s="21">
        <f t="shared" si="0"/>
        <v>30920774</v>
      </c>
      <c r="C38" s="24">
        <f t="shared" si="0"/>
        <v>21667882</v>
      </c>
      <c r="D38" s="13">
        <f t="shared" si="0"/>
        <v>52588656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76</v>
      </c>
    </row>
    <row r="2" spans="1:6" x14ac:dyDescent="0.25">
      <c r="A2" s="3" t="s">
        <v>69</v>
      </c>
    </row>
    <row r="3" spans="1:6" ht="24" x14ac:dyDescent="0.25">
      <c r="B3" s="14" t="s">
        <v>50</v>
      </c>
      <c r="C3" s="30" t="s">
        <v>51</v>
      </c>
      <c r="D3" s="23" t="s">
        <v>113</v>
      </c>
    </row>
    <row r="4" spans="1:6" x14ac:dyDescent="0.25">
      <c r="A4" s="25" t="s">
        <v>36</v>
      </c>
      <c r="B4" s="26">
        <v>2391</v>
      </c>
      <c r="C4" s="27">
        <v>101228</v>
      </c>
      <c r="D4" s="11">
        <f>B4+C4</f>
        <v>103619</v>
      </c>
      <c r="E4" s="114"/>
      <c r="F4" s="114"/>
    </row>
    <row r="5" spans="1:6" x14ac:dyDescent="0.25">
      <c r="A5" s="28" t="s">
        <v>30</v>
      </c>
      <c r="B5" s="18">
        <v>26295</v>
      </c>
      <c r="C5" s="22">
        <v>115690</v>
      </c>
      <c r="D5" s="12">
        <f t="shared" ref="D5:D10" si="0">B5+C5</f>
        <v>141985</v>
      </c>
      <c r="E5" s="114"/>
      <c r="F5" s="114"/>
    </row>
    <row r="6" spans="1:6" x14ac:dyDescent="0.25">
      <c r="A6" s="28" t="s">
        <v>31</v>
      </c>
      <c r="B6" s="18">
        <v>477975</v>
      </c>
      <c r="C6" s="22">
        <v>246792</v>
      </c>
      <c r="D6" s="12">
        <f t="shared" si="0"/>
        <v>724767</v>
      </c>
      <c r="E6" s="114"/>
      <c r="F6" s="114"/>
    </row>
    <row r="7" spans="1:6" x14ac:dyDescent="0.25">
      <c r="A7" s="28" t="s">
        <v>32</v>
      </c>
      <c r="B7" s="18">
        <v>634639</v>
      </c>
      <c r="C7" s="22">
        <v>184907</v>
      </c>
      <c r="D7" s="12">
        <f t="shared" si="0"/>
        <v>819546</v>
      </c>
      <c r="E7" s="114"/>
      <c r="F7" s="114"/>
    </row>
    <row r="8" spans="1:6" x14ac:dyDescent="0.25">
      <c r="A8" s="28" t="s">
        <v>33</v>
      </c>
      <c r="B8" s="18">
        <v>336728</v>
      </c>
      <c r="C8" s="22">
        <v>94132</v>
      </c>
      <c r="D8" s="12">
        <f t="shared" si="0"/>
        <v>430860</v>
      </c>
      <c r="E8" s="114"/>
      <c r="F8" s="114"/>
    </row>
    <row r="9" spans="1:6" x14ac:dyDescent="0.25">
      <c r="A9" s="28" t="s">
        <v>34</v>
      </c>
      <c r="B9" s="18">
        <v>343856</v>
      </c>
      <c r="C9" s="22">
        <v>92252</v>
      </c>
      <c r="D9" s="12">
        <f t="shared" si="0"/>
        <v>436108</v>
      </c>
      <c r="E9" s="114"/>
      <c r="F9" s="114"/>
    </row>
    <row r="10" spans="1:6" x14ac:dyDescent="0.25">
      <c r="A10" s="28" t="s">
        <v>37</v>
      </c>
      <c r="B10" s="18">
        <v>75099</v>
      </c>
      <c r="C10" s="22">
        <v>35488</v>
      </c>
      <c r="D10" s="12">
        <f t="shared" si="0"/>
        <v>110587</v>
      </c>
      <c r="E10" s="114"/>
      <c r="F10" s="114"/>
    </row>
    <row r="11" spans="1:6" x14ac:dyDescent="0.25">
      <c r="A11" s="41" t="s">
        <v>113</v>
      </c>
      <c r="B11" s="21">
        <f>SUM(B4:B10)</f>
        <v>1896983</v>
      </c>
      <c r="C11" s="24">
        <f>SUM(C4:C10)</f>
        <v>870489</v>
      </c>
      <c r="D11" s="13">
        <f>SUM(D4:D10)</f>
        <v>2767472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346</v>
      </c>
      <c r="B14" s="40"/>
      <c r="C14" s="40"/>
      <c r="D14" s="40"/>
    </row>
    <row r="16" spans="1:6" x14ac:dyDescent="0.25">
      <c r="A16" s="3" t="s">
        <v>70</v>
      </c>
    </row>
    <row r="17" spans="1:6" ht="24" x14ac:dyDescent="0.25">
      <c r="B17" s="14" t="s">
        <v>50</v>
      </c>
      <c r="C17" s="30" t="s">
        <v>51</v>
      </c>
      <c r="D17" s="23" t="s">
        <v>113</v>
      </c>
    </row>
    <row r="18" spans="1:6" x14ac:dyDescent="0.25">
      <c r="A18" s="25" t="s">
        <v>36</v>
      </c>
      <c r="B18" s="26">
        <v>23977</v>
      </c>
      <c r="C18" s="27">
        <v>1869121</v>
      </c>
      <c r="D18" s="11">
        <f>B18+C18</f>
        <v>1893098</v>
      </c>
      <c r="E18" s="114"/>
      <c r="F18" s="114"/>
    </row>
    <row r="19" spans="1:6" x14ac:dyDescent="0.25">
      <c r="A19" s="28" t="s">
        <v>30</v>
      </c>
      <c r="B19" s="18">
        <v>298740</v>
      </c>
      <c r="C19" s="22">
        <v>1436445</v>
      </c>
      <c r="D19" s="12">
        <f t="shared" ref="D19:D24" si="1">B19+C19</f>
        <v>1735185</v>
      </c>
      <c r="E19" s="114"/>
      <c r="F19" s="114"/>
    </row>
    <row r="20" spans="1:6" x14ac:dyDescent="0.25">
      <c r="A20" s="28" t="s">
        <v>31</v>
      </c>
      <c r="B20" s="18">
        <v>3226855</v>
      </c>
      <c r="C20" s="22">
        <v>1865228</v>
      </c>
      <c r="D20" s="12">
        <f t="shared" si="1"/>
        <v>5092083</v>
      </c>
      <c r="E20" s="114"/>
      <c r="F20" s="114"/>
    </row>
    <row r="21" spans="1:6" x14ac:dyDescent="0.25">
      <c r="A21" s="28" t="s">
        <v>32</v>
      </c>
      <c r="B21" s="18">
        <v>4050867</v>
      </c>
      <c r="C21" s="22">
        <v>1552560</v>
      </c>
      <c r="D21" s="12">
        <f t="shared" si="1"/>
        <v>5603427</v>
      </c>
      <c r="E21" s="114"/>
      <c r="F21" s="114"/>
    </row>
    <row r="22" spans="1:6" x14ac:dyDescent="0.25">
      <c r="A22" s="28" t="s">
        <v>33</v>
      </c>
      <c r="B22" s="18">
        <v>2599235</v>
      </c>
      <c r="C22" s="22">
        <v>875251</v>
      </c>
      <c r="D22" s="12">
        <f t="shared" si="1"/>
        <v>3474486</v>
      </c>
      <c r="E22" s="114"/>
      <c r="F22" s="114"/>
    </row>
    <row r="23" spans="1:6" x14ac:dyDescent="0.25">
      <c r="A23" s="28" t="s">
        <v>34</v>
      </c>
      <c r="B23" s="18">
        <v>2619206</v>
      </c>
      <c r="C23" s="22">
        <v>735206</v>
      </c>
      <c r="D23" s="12">
        <f t="shared" si="1"/>
        <v>3354412</v>
      </c>
      <c r="E23" s="114"/>
      <c r="F23" s="114"/>
    </row>
    <row r="24" spans="1:6" x14ac:dyDescent="0.25">
      <c r="A24" s="28" t="s">
        <v>37</v>
      </c>
      <c r="B24" s="18">
        <v>805522</v>
      </c>
      <c r="C24" s="22">
        <v>424360</v>
      </c>
      <c r="D24" s="12">
        <f t="shared" si="1"/>
        <v>1229882</v>
      </c>
      <c r="E24" s="114"/>
      <c r="F24" s="114"/>
    </row>
    <row r="25" spans="1:6" x14ac:dyDescent="0.25">
      <c r="A25" s="41" t="s">
        <v>113</v>
      </c>
      <c r="B25" s="21">
        <f>SUM(B18:B24)</f>
        <v>13624402</v>
      </c>
      <c r="C25" s="24">
        <f>SUM(C18:C24)</f>
        <v>8758171</v>
      </c>
      <c r="D25" s="13">
        <f>SUM(D18:D24)</f>
        <v>22382573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346</v>
      </c>
      <c r="B27" s="40"/>
      <c r="C27" s="40"/>
      <c r="D27" s="40"/>
    </row>
    <row r="29" spans="1:6" x14ac:dyDescent="0.25">
      <c r="A29" s="3" t="s">
        <v>71</v>
      </c>
    </row>
    <row r="30" spans="1:6" ht="24" x14ac:dyDescent="0.25">
      <c r="B30" s="14" t="s">
        <v>50</v>
      </c>
      <c r="C30" s="30" t="s">
        <v>51</v>
      </c>
      <c r="D30" s="23" t="s">
        <v>113</v>
      </c>
    </row>
    <row r="31" spans="1:6" x14ac:dyDescent="0.25">
      <c r="A31" s="25" t="s">
        <v>36</v>
      </c>
      <c r="B31" s="26">
        <f t="shared" ref="B31:D38" si="2">B4+B18</f>
        <v>26368</v>
      </c>
      <c r="C31" s="27">
        <f t="shared" si="2"/>
        <v>1970349</v>
      </c>
      <c r="D31" s="11">
        <f t="shared" si="2"/>
        <v>1996717</v>
      </c>
    </row>
    <row r="32" spans="1:6" x14ac:dyDescent="0.25">
      <c r="A32" s="28" t="s">
        <v>30</v>
      </c>
      <c r="B32" s="18">
        <f t="shared" si="2"/>
        <v>325035</v>
      </c>
      <c r="C32" s="22">
        <f t="shared" si="2"/>
        <v>1552135</v>
      </c>
      <c r="D32" s="12">
        <f t="shared" si="2"/>
        <v>1877170</v>
      </c>
    </row>
    <row r="33" spans="1:4" x14ac:dyDescent="0.25">
      <c r="A33" s="28" t="s">
        <v>31</v>
      </c>
      <c r="B33" s="18">
        <f t="shared" si="2"/>
        <v>3704830</v>
      </c>
      <c r="C33" s="22">
        <f t="shared" si="2"/>
        <v>2112020</v>
      </c>
      <c r="D33" s="12">
        <f t="shared" si="2"/>
        <v>5816850</v>
      </c>
    </row>
    <row r="34" spans="1:4" x14ac:dyDescent="0.25">
      <c r="A34" s="28" t="s">
        <v>32</v>
      </c>
      <c r="B34" s="18">
        <f t="shared" si="2"/>
        <v>4685506</v>
      </c>
      <c r="C34" s="22">
        <f t="shared" si="2"/>
        <v>1737467</v>
      </c>
      <c r="D34" s="12">
        <f t="shared" si="2"/>
        <v>6422973</v>
      </c>
    </row>
    <row r="35" spans="1:4" x14ac:dyDescent="0.25">
      <c r="A35" s="28" t="s">
        <v>33</v>
      </c>
      <c r="B35" s="18">
        <f t="shared" si="2"/>
        <v>2935963</v>
      </c>
      <c r="C35" s="22">
        <f t="shared" si="2"/>
        <v>969383</v>
      </c>
      <c r="D35" s="12">
        <f t="shared" si="2"/>
        <v>3905346</v>
      </c>
    </row>
    <row r="36" spans="1:4" x14ac:dyDescent="0.25">
      <c r="A36" s="28" t="s">
        <v>34</v>
      </c>
      <c r="B36" s="18">
        <f t="shared" si="2"/>
        <v>2963062</v>
      </c>
      <c r="C36" s="22">
        <f t="shared" si="2"/>
        <v>827458</v>
      </c>
      <c r="D36" s="12">
        <f t="shared" si="2"/>
        <v>3790520</v>
      </c>
    </row>
    <row r="37" spans="1:4" x14ac:dyDescent="0.25">
      <c r="A37" s="28" t="s">
        <v>37</v>
      </c>
      <c r="B37" s="18">
        <f t="shared" si="2"/>
        <v>880621</v>
      </c>
      <c r="C37" s="22">
        <f t="shared" si="2"/>
        <v>459848</v>
      </c>
      <c r="D37" s="12">
        <f t="shared" si="2"/>
        <v>1340469</v>
      </c>
    </row>
    <row r="38" spans="1:4" x14ac:dyDescent="0.25">
      <c r="A38" s="41" t="s">
        <v>113</v>
      </c>
      <c r="B38" s="21">
        <f t="shared" si="2"/>
        <v>15521385</v>
      </c>
      <c r="C38" s="24">
        <f t="shared" si="2"/>
        <v>9628660</v>
      </c>
      <c r="D38" s="13">
        <f t="shared" si="2"/>
        <v>25150045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77</v>
      </c>
    </row>
    <row r="2" spans="1:6" x14ac:dyDescent="0.25">
      <c r="A2" s="3" t="s">
        <v>69</v>
      </c>
    </row>
    <row r="3" spans="1:6" ht="24" x14ac:dyDescent="0.25">
      <c r="B3" s="14" t="s">
        <v>50</v>
      </c>
      <c r="C3" s="30" t="s">
        <v>51</v>
      </c>
      <c r="D3" s="23" t="s">
        <v>113</v>
      </c>
    </row>
    <row r="4" spans="1:6" x14ac:dyDescent="0.25">
      <c r="A4" s="25" t="s">
        <v>36</v>
      </c>
      <c r="B4" s="26">
        <v>5438</v>
      </c>
      <c r="C4" s="27">
        <v>90045</v>
      </c>
      <c r="D4" s="11">
        <f>B4+C4</f>
        <v>95483</v>
      </c>
      <c r="E4" s="114"/>
      <c r="F4" s="114"/>
    </row>
    <row r="5" spans="1:6" x14ac:dyDescent="0.25">
      <c r="A5" s="28" t="s">
        <v>30</v>
      </c>
      <c r="B5" s="18">
        <v>57782</v>
      </c>
      <c r="C5" s="22">
        <v>104468</v>
      </c>
      <c r="D5" s="12">
        <f t="shared" ref="D5:D10" si="0">B5+C5</f>
        <v>162250</v>
      </c>
      <c r="E5" s="114"/>
      <c r="F5" s="114"/>
    </row>
    <row r="6" spans="1:6" x14ac:dyDescent="0.25">
      <c r="A6" s="28" t="s">
        <v>31</v>
      </c>
      <c r="B6" s="18">
        <v>618713</v>
      </c>
      <c r="C6" s="22">
        <v>217978</v>
      </c>
      <c r="D6" s="12">
        <f t="shared" si="0"/>
        <v>836691</v>
      </c>
      <c r="E6" s="114"/>
      <c r="F6" s="114"/>
    </row>
    <row r="7" spans="1:6" x14ac:dyDescent="0.25">
      <c r="A7" s="28" t="s">
        <v>32</v>
      </c>
      <c r="B7" s="18">
        <v>609799</v>
      </c>
      <c r="C7" s="22">
        <v>230341</v>
      </c>
      <c r="D7" s="12">
        <f t="shared" si="0"/>
        <v>840140</v>
      </c>
      <c r="E7" s="114"/>
      <c r="F7" s="114"/>
    </row>
    <row r="8" spans="1:6" x14ac:dyDescent="0.25">
      <c r="A8" s="28" t="s">
        <v>33</v>
      </c>
      <c r="B8" s="18">
        <v>311815</v>
      </c>
      <c r="C8" s="22">
        <v>143839</v>
      </c>
      <c r="D8" s="12">
        <f t="shared" si="0"/>
        <v>455654</v>
      </c>
      <c r="E8" s="114"/>
      <c r="F8" s="114"/>
    </row>
    <row r="9" spans="1:6" x14ac:dyDescent="0.25">
      <c r="A9" s="28" t="s">
        <v>34</v>
      </c>
      <c r="B9" s="18">
        <v>220211</v>
      </c>
      <c r="C9" s="22">
        <v>162721</v>
      </c>
      <c r="D9" s="12">
        <f t="shared" si="0"/>
        <v>382932</v>
      </c>
      <c r="E9" s="114"/>
      <c r="F9" s="114"/>
    </row>
    <row r="10" spans="1:6" x14ac:dyDescent="0.25">
      <c r="A10" s="28" t="s">
        <v>37</v>
      </c>
      <c r="B10" s="18">
        <v>33952</v>
      </c>
      <c r="C10" s="22">
        <v>115668</v>
      </c>
      <c r="D10" s="12">
        <f t="shared" si="0"/>
        <v>149620</v>
      </c>
      <c r="E10" s="114"/>
      <c r="F10" s="114"/>
    </row>
    <row r="11" spans="1:6" x14ac:dyDescent="0.25">
      <c r="A11" s="41" t="s">
        <v>113</v>
      </c>
      <c r="B11" s="21">
        <f>SUM(B4:B10)</f>
        <v>1857710</v>
      </c>
      <c r="C11" s="24">
        <f>SUM(C4:C10)</f>
        <v>1065060</v>
      </c>
      <c r="D11" s="13">
        <f>SUM(D4:D10)</f>
        <v>2922770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346</v>
      </c>
      <c r="B14" s="40"/>
      <c r="C14" s="40"/>
      <c r="D14" s="40"/>
    </row>
    <row r="16" spans="1:6" x14ac:dyDescent="0.25">
      <c r="A16" s="3" t="s">
        <v>70</v>
      </c>
    </row>
    <row r="17" spans="1:6" ht="24" x14ac:dyDescent="0.25">
      <c r="B17" s="14" t="s">
        <v>50</v>
      </c>
      <c r="C17" s="30" t="s">
        <v>51</v>
      </c>
      <c r="D17" s="23" t="s">
        <v>113</v>
      </c>
    </row>
    <row r="18" spans="1:6" x14ac:dyDescent="0.25">
      <c r="A18" s="25" t="s">
        <v>36</v>
      </c>
      <c r="B18" s="26">
        <v>48390</v>
      </c>
      <c r="C18" s="27">
        <v>1748484</v>
      </c>
      <c r="D18" s="11">
        <f>B18+C18</f>
        <v>1796874</v>
      </c>
      <c r="E18" s="114"/>
      <c r="F18" s="114"/>
    </row>
    <row r="19" spans="1:6" x14ac:dyDescent="0.25">
      <c r="A19" s="28" t="s">
        <v>30</v>
      </c>
      <c r="B19" s="18">
        <v>482063</v>
      </c>
      <c r="C19" s="22">
        <v>1195162</v>
      </c>
      <c r="D19" s="12">
        <f t="shared" ref="D19:D24" si="1">B19+C19</f>
        <v>1677225</v>
      </c>
      <c r="E19" s="114"/>
      <c r="F19" s="114"/>
    </row>
    <row r="20" spans="1:6" x14ac:dyDescent="0.25">
      <c r="A20" s="28" t="s">
        <v>31</v>
      </c>
      <c r="B20" s="18">
        <v>3576140</v>
      </c>
      <c r="C20" s="22">
        <v>1566048</v>
      </c>
      <c r="D20" s="12">
        <f t="shared" si="1"/>
        <v>5142188</v>
      </c>
      <c r="E20" s="114"/>
      <c r="F20" s="114"/>
    </row>
    <row r="21" spans="1:6" x14ac:dyDescent="0.25">
      <c r="A21" s="28" t="s">
        <v>32</v>
      </c>
      <c r="B21" s="18">
        <v>4009184</v>
      </c>
      <c r="C21" s="22">
        <v>1738191</v>
      </c>
      <c r="D21" s="12">
        <f t="shared" si="1"/>
        <v>5747375</v>
      </c>
      <c r="E21" s="114"/>
      <c r="F21" s="114"/>
    </row>
    <row r="22" spans="1:6" x14ac:dyDescent="0.25">
      <c r="A22" s="28" t="s">
        <v>33</v>
      </c>
      <c r="B22" s="18">
        <v>2514037</v>
      </c>
      <c r="C22" s="22">
        <v>1228590</v>
      </c>
      <c r="D22" s="12">
        <f t="shared" si="1"/>
        <v>3742627</v>
      </c>
      <c r="E22" s="114"/>
      <c r="F22" s="114"/>
    </row>
    <row r="23" spans="1:6" x14ac:dyDescent="0.25">
      <c r="A23" s="28" t="s">
        <v>34</v>
      </c>
      <c r="B23" s="18">
        <v>2351064</v>
      </c>
      <c r="C23" s="22">
        <v>1706783</v>
      </c>
      <c r="D23" s="12">
        <f t="shared" si="1"/>
        <v>4057847</v>
      </c>
      <c r="E23" s="114"/>
      <c r="F23" s="114"/>
    </row>
    <row r="24" spans="1:6" x14ac:dyDescent="0.25">
      <c r="A24" s="28" t="s">
        <v>37</v>
      </c>
      <c r="B24" s="18">
        <v>560801</v>
      </c>
      <c r="C24" s="22">
        <v>1790904</v>
      </c>
      <c r="D24" s="12">
        <f t="shared" si="1"/>
        <v>2351705</v>
      </c>
      <c r="E24" s="114"/>
      <c r="F24" s="114"/>
    </row>
    <row r="25" spans="1:6" x14ac:dyDescent="0.25">
      <c r="A25" s="41" t="s">
        <v>113</v>
      </c>
      <c r="B25" s="21">
        <f>SUM(B18:B24)</f>
        <v>13541679</v>
      </c>
      <c r="C25" s="24">
        <f>SUM(C18:C24)</f>
        <v>10974162</v>
      </c>
      <c r="D25" s="13">
        <f>SUM(D18:D24)</f>
        <v>24515841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346</v>
      </c>
      <c r="B27" s="40"/>
      <c r="C27" s="40"/>
      <c r="D27" s="40"/>
    </row>
    <row r="29" spans="1:6" x14ac:dyDescent="0.25">
      <c r="A29" s="3" t="s">
        <v>71</v>
      </c>
    </row>
    <row r="30" spans="1:6" ht="24" x14ac:dyDescent="0.25">
      <c r="B30" s="14" t="s">
        <v>50</v>
      </c>
      <c r="C30" s="30" t="s">
        <v>51</v>
      </c>
      <c r="D30" s="23" t="s">
        <v>113</v>
      </c>
    </row>
    <row r="31" spans="1:6" x14ac:dyDescent="0.25">
      <c r="A31" s="25" t="s">
        <v>36</v>
      </c>
      <c r="B31" s="26">
        <f t="shared" ref="B31:D38" si="2">B4+B18</f>
        <v>53828</v>
      </c>
      <c r="C31" s="27">
        <f t="shared" si="2"/>
        <v>1838529</v>
      </c>
      <c r="D31" s="11">
        <f t="shared" si="2"/>
        <v>1892357</v>
      </c>
    </row>
    <row r="32" spans="1:6" x14ac:dyDescent="0.25">
      <c r="A32" s="28" t="s">
        <v>30</v>
      </c>
      <c r="B32" s="18">
        <f t="shared" si="2"/>
        <v>539845</v>
      </c>
      <c r="C32" s="22">
        <f t="shared" si="2"/>
        <v>1299630</v>
      </c>
      <c r="D32" s="12">
        <f t="shared" si="2"/>
        <v>1839475</v>
      </c>
    </row>
    <row r="33" spans="1:4" x14ac:dyDescent="0.25">
      <c r="A33" s="28" t="s">
        <v>31</v>
      </c>
      <c r="B33" s="18">
        <f t="shared" si="2"/>
        <v>4194853</v>
      </c>
      <c r="C33" s="22">
        <f t="shared" si="2"/>
        <v>1784026</v>
      </c>
      <c r="D33" s="12">
        <f t="shared" si="2"/>
        <v>5978879</v>
      </c>
    </row>
    <row r="34" spans="1:4" x14ac:dyDescent="0.25">
      <c r="A34" s="28" t="s">
        <v>32</v>
      </c>
      <c r="B34" s="18">
        <f t="shared" si="2"/>
        <v>4618983</v>
      </c>
      <c r="C34" s="22">
        <f t="shared" si="2"/>
        <v>1968532</v>
      </c>
      <c r="D34" s="12">
        <f t="shared" si="2"/>
        <v>6587515</v>
      </c>
    </row>
    <row r="35" spans="1:4" x14ac:dyDescent="0.25">
      <c r="A35" s="28" t="s">
        <v>33</v>
      </c>
      <c r="B35" s="18">
        <f t="shared" si="2"/>
        <v>2825852</v>
      </c>
      <c r="C35" s="22">
        <f t="shared" si="2"/>
        <v>1372429</v>
      </c>
      <c r="D35" s="12">
        <f t="shared" si="2"/>
        <v>4198281</v>
      </c>
    </row>
    <row r="36" spans="1:4" x14ac:dyDescent="0.25">
      <c r="A36" s="28" t="s">
        <v>34</v>
      </c>
      <c r="B36" s="18">
        <f t="shared" si="2"/>
        <v>2571275</v>
      </c>
      <c r="C36" s="22">
        <f t="shared" si="2"/>
        <v>1869504</v>
      </c>
      <c r="D36" s="12">
        <f t="shared" si="2"/>
        <v>4440779</v>
      </c>
    </row>
    <row r="37" spans="1:4" x14ac:dyDescent="0.25">
      <c r="A37" s="28" t="s">
        <v>37</v>
      </c>
      <c r="B37" s="18">
        <f t="shared" si="2"/>
        <v>594753</v>
      </c>
      <c r="C37" s="22">
        <f t="shared" si="2"/>
        <v>1906572</v>
      </c>
      <c r="D37" s="12">
        <f t="shared" si="2"/>
        <v>2501325</v>
      </c>
    </row>
    <row r="38" spans="1:4" x14ac:dyDescent="0.25">
      <c r="A38" s="41" t="s">
        <v>113</v>
      </c>
      <c r="B38" s="21">
        <f t="shared" si="2"/>
        <v>15399389</v>
      </c>
      <c r="C38" s="24">
        <f t="shared" si="2"/>
        <v>12039222</v>
      </c>
      <c r="D38" s="13">
        <f t="shared" si="2"/>
        <v>27438611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2.85546875" style="2" customWidth="1"/>
    <col min="9" max="16384" width="11.42578125" style="2"/>
  </cols>
  <sheetData>
    <row r="1" spans="1:8" x14ac:dyDescent="0.25">
      <c r="A1" s="1" t="s">
        <v>52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f>Pop5_H!B4+Pop5_F!B4</f>
        <v>17604</v>
      </c>
      <c r="C4" s="29">
        <f>Pop5_H!C4+Pop5_F!C4</f>
        <v>15894</v>
      </c>
      <c r="D4" s="29">
        <f>Pop5_H!D4+Pop5_F!D4</f>
        <v>0</v>
      </c>
      <c r="E4" s="29">
        <f>Pop5_H!E4+Pop5_F!E4</f>
        <v>149315</v>
      </c>
      <c r="F4" s="29">
        <f>Pop5_H!F4+Pop5_F!F4</f>
        <v>1884</v>
      </c>
      <c r="G4" s="27">
        <f>Pop5_H!G4+Pop5_F!G4</f>
        <v>14406</v>
      </c>
      <c r="H4" s="11">
        <f>Pop5_H!H4+Pop5_F!H4</f>
        <v>199103</v>
      </c>
    </row>
    <row r="5" spans="1:8" x14ac:dyDescent="0.25">
      <c r="A5" s="19" t="s">
        <v>30</v>
      </c>
      <c r="B5" s="18">
        <f>Pop5_H!B5+Pop5_F!B5</f>
        <v>100707</v>
      </c>
      <c r="C5" s="4">
        <f>Pop5_H!C5+Pop5_F!C5</f>
        <v>62508</v>
      </c>
      <c r="D5" s="4">
        <f>Pop5_H!D5+Pop5_F!D5</f>
        <v>0</v>
      </c>
      <c r="E5" s="4">
        <f>Pop5_H!E5+Pop5_F!E5</f>
        <v>99240</v>
      </c>
      <c r="F5" s="4">
        <f>Pop5_H!F5+Pop5_F!F5</f>
        <v>16294</v>
      </c>
      <c r="G5" s="22">
        <f>Pop5_H!G5+Pop5_F!G5</f>
        <v>25485</v>
      </c>
      <c r="H5" s="12">
        <f>Pop5_H!H5+Pop5_F!H5</f>
        <v>304234</v>
      </c>
    </row>
    <row r="6" spans="1:8" x14ac:dyDescent="0.25">
      <c r="A6" s="19" t="s">
        <v>31</v>
      </c>
      <c r="B6" s="18">
        <f>Pop5_H!B6+Pop5_F!B6</f>
        <v>911198</v>
      </c>
      <c r="C6" s="4">
        <f>Pop5_H!C6+Pop5_F!C6</f>
        <v>326352</v>
      </c>
      <c r="D6" s="4">
        <f>Pop5_H!D6+Pop5_F!D6</f>
        <v>741</v>
      </c>
      <c r="E6" s="4">
        <f>Pop5_H!E6+Pop5_F!E6</f>
        <v>44288</v>
      </c>
      <c r="F6" s="4">
        <f>Pop5_H!F6+Pop5_F!F6</f>
        <v>156002</v>
      </c>
      <c r="G6" s="22">
        <f>Pop5_H!G6+Pop5_F!G6</f>
        <v>122877</v>
      </c>
      <c r="H6" s="12">
        <f>Pop5_H!H6+Pop5_F!H6</f>
        <v>1561458</v>
      </c>
    </row>
    <row r="7" spans="1:8" x14ac:dyDescent="0.25">
      <c r="A7" s="19" t="s">
        <v>32</v>
      </c>
      <c r="B7" s="18">
        <f>Pop5_H!B7+Pop5_F!B7</f>
        <v>1129825</v>
      </c>
      <c r="C7" s="4">
        <f>Pop5_H!C7+Pop5_F!C7</f>
        <v>260578</v>
      </c>
      <c r="D7" s="4">
        <f>Pop5_H!D7+Pop5_F!D7</f>
        <v>8116</v>
      </c>
      <c r="E7" s="4">
        <f>Pop5_H!E7+Pop5_F!E7</f>
        <v>30</v>
      </c>
      <c r="F7" s="4">
        <f>Pop5_H!F7+Pop5_F!F7</f>
        <v>136028</v>
      </c>
      <c r="G7" s="22">
        <f>Pop5_H!G7+Pop5_F!G7</f>
        <v>125109</v>
      </c>
      <c r="H7" s="12">
        <f>Pop5_H!H7+Pop5_F!H7</f>
        <v>1659686</v>
      </c>
    </row>
    <row r="8" spans="1:8" x14ac:dyDescent="0.25">
      <c r="A8" s="19" t="s">
        <v>33</v>
      </c>
      <c r="B8" s="18">
        <f>Pop5_H!B8+Pop5_F!B8</f>
        <v>402471</v>
      </c>
      <c r="C8" s="4">
        <f>Pop5_H!C8+Pop5_F!C8</f>
        <v>93110</v>
      </c>
      <c r="D8" s="4">
        <f>Pop5_H!D8+Pop5_F!D8</f>
        <v>207451</v>
      </c>
      <c r="E8" s="4">
        <f>Pop5_H!E8+Pop5_F!E8</f>
        <v>5</v>
      </c>
      <c r="F8" s="4">
        <f>Pop5_H!F8+Pop5_F!F8</f>
        <v>92435</v>
      </c>
      <c r="G8" s="22">
        <f>Pop5_H!G8+Pop5_F!G8</f>
        <v>91041</v>
      </c>
      <c r="H8" s="12">
        <f>Pop5_H!H8+Pop5_F!H8</f>
        <v>886513</v>
      </c>
    </row>
    <row r="9" spans="1:8" x14ac:dyDescent="0.25">
      <c r="A9" s="19" t="s">
        <v>59</v>
      </c>
      <c r="B9" s="18">
        <f>Pop5_H!B9+Pop5_F!B9</f>
        <v>46777</v>
      </c>
      <c r="C9" s="4">
        <f>Pop5_H!C9+Pop5_F!C9</f>
        <v>3362</v>
      </c>
      <c r="D9" s="4">
        <f>Pop5_H!D9+Pop5_F!D9</f>
        <v>942078</v>
      </c>
      <c r="E9" s="4">
        <f>Pop5_H!E9+Pop5_F!E9</f>
        <v>0</v>
      </c>
      <c r="F9" s="4">
        <f>Pop5_H!F9+Pop5_F!F9</f>
        <v>59696</v>
      </c>
      <c r="G9" s="22">
        <f>Pop5_H!G9+Pop5_F!G9</f>
        <v>27334</v>
      </c>
      <c r="H9" s="12">
        <f>Pop5_H!H9+Pop5_F!H9</f>
        <v>1079247</v>
      </c>
    </row>
    <row r="10" spans="1:8" x14ac:dyDescent="0.25">
      <c r="A10" s="42" t="s">
        <v>113</v>
      </c>
      <c r="B10" s="21">
        <f>Pop5_H!B10+Pop5_F!B10</f>
        <v>2608582</v>
      </c>
      <c r="C10" s="10">
        <f>Pop5_H!C10+Pop5_F!C10</f>
        <v>761804</v>
      </c>
      <c r="D10" s="10">
        <f>Pop5_H!D10+Pop5_F!D10</f>
        <v>1158386</v>
      </c>
      <c r="E10" s="10">
        <f>Pop5_H!E10+Pop5_F!E10</f>
        <v>292878</v>
      </c>
      <c r="F10" s="10">
        <f>Pop5_H!F10+Pop5_F!F10</f>
        <v>462339</v>
      </c>
      <c r="G10" s="24">
        <f>Pop5_H!G10+Pop5_F!G10</f>
        <v>406252</v>
      </c>
      <c r="H10" s="13">
        <f>Pop5_H!H10+Pop5_F!H10</f>
        <v>5690241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f>Pop5_H!B17+Pop5_F!B17</f>
        <v>415116</v>
      </c>
      <c r="C17" s="29">
        <f>Pop5_H!C17+Pop5_F!C17</f>
        <v>227298</v>
      </c>
      <c r="D17" s="29">
        <f>Pop5_H!D17+Pop5_F!D17</f>
        <v>0</v>
      </c>
      <c r="E17" s="29">
        <f>Pop5_H!E17+Pop5_F!E17</f>
        <v>2920187</v>
      </c>
      <c r="F17" s="29">
        <f>Pop5_H!F17+Pop5_F!F17</f>
        <v>8115</v>
      </c>
      <c r="G17" s="27">
        <f>Pop5_H!G17+Pop5_F!G17</f>
        <v>119256</v>
      </c>
      <c r="H17" s="11">
        <f>Pop5_H!H17+Pop5_F!H17</f>
        <v>3689972</v>
      </c>
    </row>
    <row r="18" spans="1:8" x14ac:dyDescent="0.25">
      <c r="A18" s="19" t="s">
        <v>30</v>
      </c>
      <c r="B18" s="18">
        <f>Pop5_H!B18+Pop5_F!B18</f>
        <v>1706936</v>
      </c>
      <c r="C18" s="4">
        <f>Pop5_H!C18+Pop5_F!C18</f>
        <v>616667</v>
      </c>
      <c r="D18" s="4">
        <f>Pop5_H!D18+Pop5_F!D18</f>
        <v>0</v>
      </c>
      <c r="E18" s="4">
        <f>Pop5_H!E18+Pop5_F!E18</f>
        <v>905939</v>
      </c>
      <c r="F18" s="4">
        <f>Pop5_H!F18+Pop5_F!F18</f>
        <v>40570</v>
      </c>
      <c r="G18" s="22">
        <f>Pop5_H!G18+Pop5_F!G18</f>
        <v>142297</v>
      </c>
      <c r="H18" s="12">
        <f>Pop5_H!H18+Pop5_F!H18</f>
        <v>3412409</v>
      </c>
    </row>
    <row r="19" spans="1:8" x14ac:dyDescent="0.25">
      <c r="A19" s="19" t="s">
        <v>31</v>
      </c>
      <c r="B19" s="18">
        <f>Pop5_H!B19+Pop5_F!B19</f>
        <v>8234732</v>
      </c>
      <c r="C19" s="4">
        <f>Pop5_H!C19+Pop5_F!C19</f>
        <v>1245777</v>
      </c>
      <c r="D19" s="4">
        <f>Pop5_H!D19+Pop5_F!D19</f>
        <v>3077</v>
      </c>
      <c r="E19" s="4">
        <f>Pop5_H!E19+Pop5_F!E19</f>
        <v>103547</v>
      </c>
      <c r="F19" s="4">
        <f>Pop5_H!F19+Pop5_F!F19</f>
        <v>270492</v>
      </c>
      <c r="G19" s="22">
        <f>Pop5_H!G19+Pop5_F!G19</f>
        <v>376645</v>
      </c>
      <c r="H19" s="12">
        <f>Pop5_H!H19+Pop5_F!H19</f>
        <v>10234270</v>
      </c>
    </row>
    <row r="20" spans="1:8" x14ac:dyDescent="0.25">
      <c r="A20" s="19" t="s">
        <v>32</v>
      </c>
      <c r="B20" s="18">
        <f>Pop5_H!B20+Pop5_F!B20</f>
        <v>9499883</v>
      </c>
      <c r="C20" s="4">
        <f>Pop5_H!C20+Pop5_F!C20</f>
        <v>886127</v>
      </c>
      <c r="D20" s="4">
        <f>Pop5_H!D20+Pop5_F!D20</f>
        <v>69435</v>
      </c>
      <c r="E20" s="4">
        <f>Pop5_H!E20+Pop5_F!E20</f>
        <v>68</v>
      </c>
      <c r="F20" s="4">
        <f>Pop5_H!F20+Pop5_F!F20</f>
        <v>333742</v>
      </c>
      <c r="G20" s="22">
        <f>Pop5_H!G20+Pop5_F!G20</f>
        <v>561548</v>
      </c>
      <c r="H20" s="12">
        <f>Pop5_H!H20+Pop5_F!H20</f>
        <v>11350803</v>
      </c>
    </row>
    <row r="21" spans="1:8" x14ac:dyDescent="0.25">
      <c r="A21" s="19" t="s">
        <v>33</v>
      </c>
      <c r="B21" s="18">
        <f>Pop5_H!B21+Pop5_F!B21</f>
        <v>3395344</v>
      </c>
      <c r="C21" s="4">
        <f>Pop5_H!C21+Pop5_F!C21</f>
        <v>365333</v>
      </c>
      <c r="D21" s="4">
        <f>Pop5_H!D21+Pop5_F!D21</f>
        <v>2687935</v>
      </c>
      <c r="E21" s="4">
        <f>Pop5_H!E21+Pop5_F!E21</f>
        <v>8</v>
      </c>
      <c r="F21" s="4">
        <f>Pop5_H!F21+Pop5_F!F21</f>
        <v>308470</v>
      </c>
      <c r="G21" s="22">
        <f>Pop5_H!G21+Pop5_F!G21</f>
        <v>460023</v>
      </c>
      <c r="H21" s="12">
        <f>Pop5_H!H21+Pop5_F!H21</f>
        <v>7217113</v>
      </c>
    </row>
    <row r="22" spans="1:8" x14ac:dyDescent="0.25">
      <c r="A22" s="19" t="s">
        <v>59</v>
      </c>
      <c r="B22" s="18">
        <f>Pop5_H!B22+Pop5_F!B22</f>
        <v>283761</v>
      </c>
      <c r="C22" s="4">
        <f>Pop5_H!C22+Pop5_F!C22</f>
        <v>14129</v>
      </c>
      <c r="D22" s="4">
        <f>Pop5_H!D22+Pop5_F!D22</f>
        <v>10360604</v>
      </c>
      <c r="E22" s="4">
        <f>Pop5_H!E22+Pop5_F!E22</f>
        <v>6</v>
      </c>
      <c r="F22" s="4">
        <f>Pop5_H!F22+Pop5_F!F22</f>
        <v>233278</v>
      </c>
      <c r="G22" s="22">
        <f>Pop5_H!G22+Pop5_F!G22</f>
        <v>102068</v>
      </c>
      <c r="H22" s="12">
        <f>Pop5_H!H22+Pop5_F!H22</f>
        <v>10993846</v>
      </c>
    </row>
    <row r="23" spans="1:8" x14ac:dyDescent="0.25">
      <c r="A23" s="42" t="s">
        <v>113</v>
      </c>
      <c r="B23" s="21">
        <f>Pop5_H!B23+Pop5_F!B23</f>
        <v>23535772</v>
      </c>
      <c r="C23" s="10">
        <f>Pop5_H!C23+Pop5_F!C23</f>
        <v>3355331</v>
      </c>
      <c r="D23" s="10">
        <f>Pop5_H!D23+Pop5_F!D23</f>
        <v>13121051</v>
      </c>
      <c r="E23" s="10">
        <f>Pop5_H!E23+Pop5_F!E23</f>
        <v>3929755</v>
      </c>
      <c r="F23" s="10">
        <f>Pop5_H!F23+Pop5_F!F23</f>
        <v>1194667</v>
      </c>
      <c r="G23" s="24">
        <f>Pop5_H!G23+Pop5_F!G23</f>
        <v>1761837</v>
      </c>
      <c r="H23" s="13">
        <f>Pop5_H!H23+Pop5_F!H23</f>
        <v>46898413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0">B4+B17</f>
        <v>432720</v>
      </c>
      <c r="C29" s="29">
        <f t="shared" si="0"/>
        <v>243192</v>
      </c>
      <c r="D29" s="29">
        <f t="shared" si="0"/>
        <v>0</v>
      </c>
      <c r="E29" s="29">
        <f t="shared" si="0"/>
        <v>3069502</v>
      </c>
      <c r="F29" s="29">
        <f t="shared" si="0"/>
        <v>9999</v>
      </c>
      <c r="G29" s="27">
        <f t="shared" si="0"/>
        <v>133662</v>
      </c>
      <c r="H29" s="11">
        <f t="shared" si="0"/>
        <v>3889075</v>
      </c>
    </row>
    <row r="30" spans="1:8" x14ac:dyDescent="0.25">
      <c r="A30" s="19" t="s">
        <v>30</v>
      </c>
      <c r="B30" s="18">
        <f t="shared" si="0"/>
        <v>1807643</v>
      </c>
      <c r="C30" s="4">
        <f t="shared" si="0"/>
        <v>679175</v>
      </c>
      <c r="D30" s="4">
        <f t="shared" si="0"/>
        <v>0</v>
      </c>
      <c r="E30" s="4">
        <f t="shared" si="0"/>
        <v>1005179</v>
      </c>
      <c r="F30" s="4">
        <f t="shared" si="0"/>
        <v>56864</v>
      </c>
      <c r="G30" s="22">
        <f t="shared" si="0"/>
        <v>167782</v>
      </c>
      <c r="H30" s="12">
        <f t="shared" si="0"/>
        <v>3716643</v>
      </c>
    </row>
    <row r="31" spans="1:8" x14ac:dyDescent="0.25">
      <c r="A31" s="19" t="s">
        <v>31</v>
      </c>
      <c r="B31" s="18">
        <f t="shared" si="0"/>
        <v>9145930</v>
      </c>
      <c r="C31" s="4">
        <f t="shared" si="0"/>
        <v>1572129</v>
      </c>
      <c r="D31" s="4">
        <f t="shared" si="0"/>
        <v>3818</v>
      </c>
      <c r="E31" s="4">
        <f t="shared" si="0"/>
        <v>147835</v>
      </c>
      <c r="F31" s="4">
        <f t="shared" si="0"/>
        <v>426494</v>
      </c>
      <c r="G31" s="22">
        <f t="shared" si="0"/>
        <v>499522</v>
      </c>
      <c r="H31" s="12">
        <f t="shared" si="0"/>
        <v>11795728</v>
      </c>
    </row>
    <row r="32" spans="1:8" x14ac:dyDescent="0.25">
      <c r="A32" s="19" t="s">
        <v>32</v>
      </c>
      <c r="B32" s="18">
        <f t="shared" si="0"/>
        <v>10629708</v>
      </c>
      <c r="C32" s="4">
        <f t="shared" si="0"/>
        <v>1146705</v>
      </c>
      <c r="D32" s="4">
        <f t="shared" si="0"/>
        <v>77551</v>
      </c>
      <c r="E32" s="4">
        <f t="shared" si="0"/>
        <v>98</v>
      </c>
      <c r="F32" s="4">
        <f t="shared" si="0"/>
        <v>469770</v>
      </c>
      <c r="G32" s="22">
        <f t="shared" si="0"/>
        <v>686657</v>
      </c>
      <c r="H32" s="12">
        <f t="shared" si="0"/>
        <v>13010489</v>
      </c>
    </row>
    <row r="33" spans="1:8" x14ac:dyDescent="0.25">
      <c r="A33" s="19" t="s">
        <v>33</v>
      </c>
      <c r="B33" s="18">
        <f t="shared" si="0"/>
        <v>3797815</v>
      </c>
      <c r="C33" s="4">
        <f t="shared" si="0"/>
        <v>458443</v>
      </c>
      <c r="D33" s="4">
        <f t="shared" si="0"/>
        <v>2895386</v>
      </c>
      <c r="E33" s="4">
        <f t="shared" si="0"/>
        <v>13</v>
      </c>
      <c r="F33" s="4">
        <f t="shared" si="0"/>
        <v>400905</v>
      </c>
      <c r="G33" s="22">
        <f t="shared" si="0"/>
        <v>551064</v>
      </c>
      <c r="H33" s="12">
        <f t="shared" si="0"/>
        <v>8103626</v>
      </c>
    </row>
    <row r="34" spans="1:8" x14ac:dyDescent="0.25">
      <c r="A34" s="19" t="s">
        <v>59</v>
      </c>
      <c r="B34" s="18">
        <f t="shared" si="0"/>
        <v>330538</v>
      </c>
      <c r="C34" s="4">
        <f t="shared" si="0"/>
        <v>17491</v>
      </c>
      <c r="D34" s="4">
        <f t="shared" si="0"/>
        <v>11302682</v>
      </c>
      <c r="E34" s="4">
        <f t="shared" si="0"/>
        <v>6</v>
      </c>
      <c r="F34" s="4">
        <f t="shared" si="0"/>
        <v>292974</v>
      </c>
      <c r="G34" s="22">
        <f t="shared" si="0"/>
        <v>129402</v>
      </c>
      <c r="H34" s="12">
        <f t="shared" si="0"/>
        <v>12073093</v>
      </c>
    </row>
    <row r="35" spans="1:8" x14ac:dyDescent="0.25">
      <c r="A35" s="42" t="s">
        <v>113</v>
      </c>
      <c r="B35" s="21">
        <f t="shared" si="0"/>
        <v>26144354</v>
      </c>
      <c r="C35" s="10">
        <f t="shared" si="0"/>
        <v>4117135</v>
      </c>
      <c r="D35" s="10">
        <f t="shared" si="0"/>
        <v>14279437</v>
      </c>
      <c r="E35" s="10">
        <f t="shared" si="0"/>
        <v>4222633</v>
      </c>
      <c r="F35" s="10">
        <f t="shared" si="0"/>
        <v>1657006</v>
      </c>
      <c r="G35" s="24">
        <f t="shared" si="0"/>
        <v>2168089</v>
      </c>
      <c r="H35" s="13">
        <f t="shared" si="0"/>
        <v>52588654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8" x14ac:dyDescent="0.25">
      <c r="A1" s="1" t="s">
        <v>79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v>11180</v>
      </c>
      <c r="C4" s="29">
        <v>8571</v>
      </c>
      <c r="D4" s="29">
        <v>0</v>
      </c>
      <c r="E4" s="29">
        <v>74498</v>
      </c>
      <c r="F4" s="29">
        <v>125</v>
      </c>
      <c r="G4" s="27">
        <v>9246</v>
      </c>
      <c r="H4" s="11">
        <f>SUM(B4:G4)</f>
        <v>103620</v>
      </c>
    </row>
    <row r="5" spans="1:8" x14ac:dyDescent="0.25">
      <c r="A5" s="19" t="s">
        <v>30</v>
      </c>
      <c r="B5" s="18">
        <v>54032</v>
      </c>
      <c r="C5" s="4">
        <v>29331</v>
      </c>
      <c r="D5" s="4">
        <v>0</v>
      </c>
      <c r="E5" s="4">
        <v>43848</v>
      </c>
      <c r="F5" s="4">
        <v>359</v>
      </c>
      <c r="G5" s="22">
        <v>14413</v>
      </c>
      <c r="H5" s="12">
        <f t="shared" ref="H5:H10" si="0">SUM(B5:G5)</f>
        <v>141983</v>
      </c>
    </row>
    <row r="6" spans="1:8" x14ac:dyDescent="0.25">
      <c r="A6" s="19" t="s">
        <v>31</v>
      </c>
      <c r="B6" s="18">
        <v>502412</v>
      </c>
      <c r="C6" s="4">
        <v>138828</v>
      </c>
      <c r="D6" s="4">
        <v>380</v>
      </c>
      <c r="E6" s="4">
        <v>20420</v>
      </c>
      <c r="F6" s="4">
        <v>3163</v>
      </c>
      <c r="G6" s="22">
        <v>59563</v>
      </c>
      <c r="H6" s="12">
        <f t="shared" si="0"/>
        <v>724766</v>
      </c>
    </row>
    <row r="7" spans="1:8" x14ac:dyDescent="0.25">
      <c r="A7" s="19" t="s">
        <v>32</v>
      </c>
      <c r="B7" s="18">
        <v>618913</v>
      </c>
      <c r="C7" s="4">
        <v>127133</v>
      </c>
      <c r="D7" s="4">
        <v>3739</v>
      </c>
      <c r="E7" s="4">
        <v>15</v>
      </c>
      <c r="F7" s="4">
        <v>3835</v>
      </c>
      <c r="G7" s="22">
        <v>65912</v>
      </c>
      <c r="H7" s="12">
        <f t="shared" si="0"/>
        <v>819547</v>
      </c>
    </row>
    <row r="8" spans="1:8" x14ac:dyDescent="0.25">
      <c r="A8" s="19" t="s">
        <v>33</v>
      </c>
      <c r="B8" s="18">
        <v>221795</v>
      </c>
      <c r="C8" s="4">
        <v>51274</v>
      </c>
      <c r="D8" s="4">
        <v>109311</v>
      </c>
      <c r="E8" s="4">
        <v>4</v>
      </c>
      <c r="F8" s="4">
        <v>2777</v>
      </c>
      <c r="G8" s="22">
        <v>45699</v>
      </c>
      <c r="H8" s="12">
        <f t="shared" si="0"/>
        <v>430860</v>
      </c>
    </row>
    <row r="9" spans="1:8" x14ac:dyDescent="0.25">
      <c r="A9" s="19" t="s">
        <v>59</v>
      </c>
      <c r="B9" s="18">
        <v>29337</v>
      </c>
      <c r="C9" s="4">
        <v>2055</v>
      </c>
      <c r="D9" s="4">
        <v>503388</v>
      </c>
      <c r="E9" s="4">
        <v>0</v>
      </c>
      <c r="F9" s="4">
        <v>1987</v>
      </c>
      <c r="G9" s="22">
        <v>9927</v>
      </c>
      <c r="H9" s="12">
        <f t="shared" si="0"/>
        <v>546694</v>
      </c>
    </row>
    <row r="10" spans="1:8" x14ac:dyDescent="0.25">
      <c r="A10" s="42" t="s">
        <v>113</v>
      </c>
      <c r="B10" s="21">
        <f>SUM(B4:B9)</f>
        <v>1437669</v>
      </c>
      <c r="C10" s="10">
        <f t="shared" ref="C10:G10" si="1">SUM(C4:C9)</f>
        <v>357192</v>
      </c>
      <c r="D10" s="10">
        <f t="shared" si="1"/>
        <v>616818</v>
      </c>
      <c r="E10" s="10">
        <f t="shared" si="1"/>
        <v>138785</v>
      </c>
      <c r="F10" s="10">
        <f t="shared" si="1"/>
        <v>12246</v>
      </c>
      <c r="G10" s="24">
        <f t="shared" si="1"/>
        <v>204760</v>
      </c>
      <c r="H10" s="13">
        <f t="shared" si="0"/>
        <v>2767470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v>263824</v>
      </c>
      <c r="C17" s="29">
        <v>128424</v>
      </c>
      <c r="D17" s="29">
        <v>0</v>
      </c>
      <c r="E17" s="29">
        <v>1431732</v>
      </c>
      <c r="F17" s="29">
        <v>798</v>
      </c>
      <c r="G17" s="27">
        <v>68320</v>
      </c>
      <c r="H17" s="11">
        <f>SUM(B17:G17)</f>
        <v>1893098</v>
      </c>
    </row>
    <row r="18" spans="1:8" x14ac:dyDescent="0.25">
      <c r="A18" s="19" t="s">
        <v>30</v>
      </c>
      <c r="B18" s="18">
        <v>899659</v>
      </c>
      <c r="C18" s="4">
        <v>335061</v>
      </c>
      <c r="D18" s="4">
        <v>0</v>
      </c>
      <c r="E18" s="4">
        <v>417247</v>
      </c>
      <c r="F18" s="4">
        <v>1193</v>
      </c>
      <c r="G18" s="22">
        <v>82024</v>
      </c>
      <c r="H18" s="12">
        <f t="shared" ref="H18:H23" si="2">SUM(B18:G18)</f>
        <v>1735184</v>
      </c>
    </row>
    <row r="19" spans="1:8" x14ac:dyDescent="0.25">
      <c r="A19" s="19" t="s">
        <v>31</v>
      </c>
      <c r="B19" s="18">
        <v>4234842</v>
      </c>
      <c r="C19" s="4">
        <v>612518</v>
      </c>
      <c r="D19" s="4">
        <v>1324</v>
      </c>
      <c r="E19" s="4">
        <v>48778</v>
      </c>
      <c r="F19" s="4">
        <v>6931</v>
      </c>
      <c r="G19" s="22">
        <v>187690</v>
      </c>
      <c r="H19" s="12">
        <f t="shared" si="2"/>
        <v>5092083</v>
      </c>
    </row>
    <row r="20" spans="1:8" x14ac:dyDescent="0.25">
      <c r="A20" s="19" t="s">
        <v>32</v>
      </c>
      <c r="B20" s="18">
        <v>4854679</v>
      </c>
      <c r="C20" s="4">
        <v>424155</v>
      </c>
      <c r="D20" s="4">
        <v>30445</v>
      </c>
      <c r="E20" s="4">
        <v>20</v>
      </c>
      <c r="F20" s="4">
        <v>11348</v>
      </c>
      <c r="G20" s="22">
        <v>282780</v>
      </c>
      <c r="H20" s="12">
        <f t="shared" si="2"/>
        <v>5603427</v>
      </c>
    </row>
    <row r="21" spans="1:8" x14ac:dyDescent="0.25">
      <c r="A21" s="19" t="s">
        <v>33</v>
      </c>
      <c r="B21" s="18">
        <v>1697937</v>
      </c>
      <c r="C21" s="4">
        <v>179340</v>
      </c>
      <c r="D21" s="4">
        <v>1374051</v>
      </c>
      <c r="E21" s="4">
        <v>3</v>
      </c>
      <c r="F21" s="4">
        <v>7436</v>
      </c>
      <c r="G21" s="22">
        <v>215720</v>
      </c>
      <c r="H21" s="12">
        <f t="shared" si="2"/>
        <v>3474487</v>
      </c>
    </row>
    <row r="22" spans="1:8" x14ac:dyDescent="0.25">
      <c r="A22" s="19" t="s">
        <v>59</v>
      </c>
      <c r="B22" s="18">
        <v>156659</v>
      </c>
      <c r="C22" s="4">
        <v>6565</v>
      </c>
      <c r="D22" s="4">
        <v>4377811</v>
      </c>
      <c r="E22" s="4">
        <v>3</v>
      </c>
      <c r="F22" s="4">
        <v>11971</v>
      </c>
      <c r="G22" s="22">
        <v>31286</v>
      </c>
      <c r="H22" s="12">
        <f t="shared" si="2"/>
        <v>4584295</v>
      </c>
    </row>
    <row r="23" spans="1:8" x14ac:dyDescent="0.25">
      <c r="A23" s="42" t="s">
        <v>113</v>
      </c>
      <c r="B23" s="21">
        <f>SUM(B17:B22)</f>
        <v>12107600</v>
      </c>
      <c r="C23" s="10">
        <f t="shared" ref="C23" si="3">SUM(C17:C22)</f>
        <v>1686063</v>
      </c>
      <c r="D23" s="10">
        <f t="shared" ref="D23" si="4">SUM(D17:D22)</f>
        <v>5783631</v>
      </c>
      <c r="E23" s="10">
        <f t="shared" ref="E23" si="5">SUM(E17:E22)</f>
        <v>1897783</v>
      </c>
      <c r="F23" s="10">
        <f t="shared" ref="F23" si="6">SUM(F17:F22)</f>
        <v>39677</v>
      </c>
      <c r="G23" s="24">
        <f t="shared" ref="G23" si="7">SUM(G17:G22)</f>
        <v>867820</v>
      </c>
      <c r="H23" s="13">
        <f t="shared" si="2"/>
        <v>22382574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8">B4+B17</f>
        <v>275004</v>
      </c>
      <c r="C29" s="29">
        <f t="shared" si="8"/>
        <v>136995</v>
      </c>
      <c r="D29" s="29">
        <f t="shared" si="8"/>
        <v>0</v>
      </c>
      <c r="E29" s="29">
        <f t="shared" si="8"/>
        <v>1506230</v>
      </c>
      <c r="F29" s="29">
        <f t="shared" si="8"/>
        <v>923</v>
      </c>
      <c r="G29" s="27">
        <f t="shared" si="8"/>
        <v>77566</v>
      </c>
      <c r="H29" s="11">
        <f t="shared" si="8"/>
        <v>1996718</v>
      </c>
    </row>
    <row r="30" spans="1:8" x14ac:dyDescent="0.25">
      <c r="A30" s="19" t="s">
        <v>30</v>
      </c>
      <c r="B30" s="18">
        <f t="shared" si="8"/>
        <v>953691</v>
      </c>
      <c r="C30" s="4">
        <f t="shared" si="8"/>
        <v>364392</v>
      </c>
      <c r="D30" s="4">
        <f t="shared" si="8"/>
        <v>0</v>
      </c>
      <c r="E30" s="4">
        <f t="shared" si="8"/>
        <v>461095</v>
      </c>
      <c r="F30" s="4">
        <f t="shared" si="8"/>
        <v>1552</v>
      </c>
      <c r="G30" s="22">
        <f t="shared" si="8"/>
        <v>96437</v>
      </c>
      <c r="H30" s="12">
        <f t="shared" si="8"/>
        <v>1877167</v>
      </c>
    </row>
    <row r="31" spans="1:8" x14ac:dyDescent="0.25">
      <c r="A31" s="19" t="s">
        <v>31</v>
      </c>
      <c r="B31" s="18">
        <f t="shared" si="8"/>
        <v>4737254</v>
      </c>
      <c r="C31" s="4">
        <f t="shared" si="8"/>
        <v>751346</v>
      </c>
      <c r="D31" s="4">
        <f t="shared" si="8"/>
        <v>1704</v>
      </c>
      <c r="E31" s="4">
        <f t="shared" si="8"/>
        <v>69198</v>
      </c>
      <c r="F31" s="4">
        <f t="shared" si="8"/>
        <v>10094</v>
      </c>
      <c r="G31" s="22">
        <f t="shared" si="8"/>
        <v>247253</v>
      </c>
      <c r="H31" s="12">
        <f t="shared" si="8"/>
        <v>5816849</v>
      </c>
    </row>
    <row r="32" spans="1:8" x14ac:dyDescent="0.25">
      <c r="A32" s="19" t="s">
        <v>32</v>
      </c>
      <c r="B32" s="18">
        <f t="shared" si="8"/>
        <v>5473592</v>
      </c>
      <c r="C32" s="4">
        <f t="shared" si="8"/>
        <v>551288</v>
      </c>
      <c r="D32" s="4">
        <f t="shared" si="8"/>
        <v>34184</v>
      </c>
      <c r="E32" s="4">
        <f t="shared" si="8"/>
        <v>35</v>
      </c>
      <c r="F32" s="4">
        <f t="shared" si="8"/>
        <v>15183</v>
      </c>
      <c r="G32" s="22">
        <f t="shared" si="8"/>
        <v>348692</v>
      </c>
      <c r="H32" s="12">
        <f t="shared" si="8"/>
        <v>6422974</v>
      </c>
    </row>
    <row r="33" spans="1:8" x14ac:dyDescent="0.25">
      <c r="A33" s="19" t="s">
        <v>33</v>
      </c>
      <c r="B33" s="18">
        <f t="shared" si="8"/>
        <v>1919732</v>
      </c>
      <c r="C33" s="4">
        <f t="shared" si="8"/>
        <v>230614</v>
      </c>
      <c r="D33" s="4">
        <f t="shared" si="8"/>
        <v>1483362</v>
      </c>
      <c r="E33" s="4">
        <f t="shared" si="8"/>
        <v>7</v>
      </c>
      <c r="F33" s="4">
        <f t="shared" si="8"/>
        <v>10213</v>
      </c>
      <c r="G33" s="22">
        <f t="shared" si="8"/>
        <v>261419</v>
      </c>
      <c r="H33" s="12">
        <f t="shared" si="8"/>
        <v>3905347</v>
      </c>
    </row>
    <row r="34" spans="1:8" x14ac:dyDescent="0.25">
      <c r="A34" s="19" t="s">
        <v>59</v>
      </c>
      <c r="B34" s="18">
        <f t="shared" si="8"/>
        <v>185996</v>
      </c>
      <c r="C34" s="4">
        <f t="shared" si="8"/>
        <v>8620</v>
      </c>
      <c r="D34" s="4">
        <f t="shared" si="8"/>
        <v>4881199</v>
      </c>
      <c r="E34" s="4">
        <f t="shared" si="8"/>
        <v>3</v>
      </c>
      <c r="F34" s="4">
        <f t="shared" si="8"/>
        <v>13958</v>
      </c>
      <c r="G34" s="22">
        <f t="shared" si="8"/>
        <v>41213</v>
      </c>
      <c r="H34" s="12">
        <f t="shared" si="8"/>
        <v>5130989</v>
      </c>
    </row>
    <row r="35" spans="1:8" x14ac:dyDescent="0.25">
      <c r="A35" s="42" t="s">
        <v>113</v>
      </c>
      <c r="B35" s="21">
        <f t="shared" si="8"/>
        <v>13545269</v>
      </c>
      <c r="C35" s="10">
        <f t="shared" si="8"/>
        <v>2043255</v>
      </c>
      <c r="D35" s="10">
        <f t="shared" si="8"/>
        <v>6400449</v>
      </c>
      <c r="E35" s="10">
        <f t="shared" si="8"/>
        <v>2036568</v>
      </c>
      <c r="F35" s="10">
        <f t="shared" si="8"/>
        <v>51923</v>
      </c>
      <c r="G35" s="24">
        <f t="shared" si="8"/>
        <v>1072580</v>
      </c>
      <c r="H35" s="13">
        <f t="shared" si="8"/>
        <v>25150044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15" x14ac:dyDescent="0.25">
      <c r="A1" s="1" t="s">
        <v>78</v>
      </c>
    </row>
    <row r="2" spans="1:15" x14ac:dyDescent="0.25">
      <c r="A2" s="3" t="s">
        <v>69</v>
      </c>
    </row>
    <row r="3" spans="1:15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15" x14ac:dyDescent="0.25">
      <c r="A4" s="17" t="s">
        <v>36</v>
      </c>
      <c r="B4" s="26">
        <v>6424</v>
      </c>
      <c r="C4" s="29">
        <v>7323</v>
      </c>
      <c r="D4" s="29">
        <v>0</v>
      </c>
      <c r="E4" s="29">
        <v>74817</v>
      </c>
      <c r="F4" s="29">
        <v>1759</v>
      </c>
      <c r="G4" s="27">
        <v>5160</v>
      </c>
      <c r="H4" s="11">
        <f>SUM(B4:G4)</f>
        <v>95483</v>
      </c>
      <c r="I4" s="114"/>
      <c r="J4" s="114"/>
      <c r="K4" s="114"/>
      <c r="L4" s="114"/>
      <c r="M4" s="114"/>
      <c r="N4" s="114"/>
      <c r="O4" s="114"/>
    </row>
    <row r="5" spans="1:15" x14ac:dyDescent="0.25">
      <c r="A5" s="19" t="s">
        <v>30</v>
      </c>
      <c r="B5" s="18">
        <v>46675</v>
      </c>
      <c r="C5" s="4">
        <v>33177</v>
      </c>
      <c r="D5" s="4">
        <v>0</v>
      </c>
      <c r="E5" s="4">
        <v>55392</v>
      </c>
      <c r="F5" s="4">
        <v>15935</v>
      </c>
      <c r="G5" s="22">
        <v>11072</v>
      </c>
      <c r="H5" s="12">
        <f t="shared" ref="H5:H10" si="0">SUM(B5:G5)</f>
        <v>162251</v>
      </c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31</v>
      </c>
      <c r="B6" s="18">
        <v>408786</v>
      </c>
      <c r="C6" s="4">
        <v>187524</v>
      </c>
      <c r="D6" s="4">
        <v>361</v>
      </c>
      <c r="E6" s="4">
        <v>23868</v>
      </c>
      <c r="F6" s="4">
        <v>152839</v>
      </c>
      <c r="G6" s="22">
        <v>63314</v>
      </c>
      <c r="H6" s="12">
        <f t="shared" si="0"/>
        <v>836692</v>
      </c>
      <c r="I6" s="114"/>
      <c r="J6" s="114"/>
      <c r="K6" s="114"/>
      <c r="L6" s="114"/>
      <c r="M6" s="114"/>
      <c r="N6" s="114"/>
      <c r="O6" s="114"/>
    </row>
    <row r="7" spans="1:15" x14ac:dyDescent="0.25">
      <c r="A7" s="19" t="s">
        <v>32</v>
      </c>
      <c r="B7" s="18">
        <v>510912</v>
      </c>
      <c r="C7" s="4">
        <v>133445</v>
      </c>
      <c r="D7" s="4">
        <v>4377</v>
      </c>
      <c r="E7" s="4">
        <v>15</v>
      </c>
      <c r="F7" s="4">
        <v>132193</v>
      </c>
      <c r="G7" s="22">
        <v>59197</v>
      </c>
      <c r="H7" s="12">
        <f t="shared" si="0"/>
        <v>840139</v>
      </c>
      <c r="I7" s="114"/>
      <c r="J7" s="114"/>
      <c r="K7" s="114"/>
      <c r="L7" s="114"/>
      <c r="M7" s="114"/>
      <c r="N7" s="114"/>
      <c r="O7" s="114"/>
    </row>
    <row r="8" spans="1:15" x14ac:dyDescent="0.25">
      <c r="A8" s="19" t="s">
        <v>33</v>
      </c>
      <c r="B8" s="18">
        <v>180676</v>
      </c>
      <c r="C8" s="4">
        <v>41836</v>
      </c>
      <c r="D8" s="4">
        <v>98140</v>
      </c>
      <c r="E8" s="4">
        <v>1</v>
      </c>
      <c r="F8" s="4">
        <v>89658</v>
      </c>
      <c r="G8" s="22">
        <v>45342</v>
      </c>
      <c r="H8" s="12">
        <f t="shared" si="0"/>
        <v>455653</v>
      </c>
      <c r="I8" s="114"/>
      <c r="J8" s="114"/>
      <c r="K8" s="114"/>
      <c r="L8" s="114"/>
      <c r="M8" s="114"/>
      <c r="N8" s="114"/>
      <c r="O8" s="114"/>
    </row>
    <row r="9" spans="1:15" x14ac:dyDescent="0.25">
      <c r="A9" s="19" t="s">
        <v>59</v>
      </c>
      <c r="B9" s="18">
        <v>17440</v>
      </c>
      <c r="C9" s="4">
        <v>1307</v>
      </c>
      <c r="D9" s="4">
        <v>438690</v>
      </c>
      <c r="E9" s="4">
        <v>0</v>
      </c>
      <c r="F9" s="4">
        <v>57709</v>
      </c>
      <c r="G9" s="22">
        <v>17407</v>
      </c>
      <c r="H9" s="12">
        <f t="shared" si="0"/>
        <v>532553</v>
      </c>
      <c r="I9" s="114"/>
      <c r="J9" s="114"/>
      <c r="K9" s="114"/>
      <c r="L9" s="114"/>
      <c r="M9" s="114"/>
      <c r="N9" s="114"/>
      <c r="O9" s="114"/>
    </row>
    <row r="10" spans="1:15" x14ac:dyDescent="0.25">
      <c r="A10" s="42" t="s">
        <v>113</v>
      </c>
      <c r="B10" s="21">
        <f>SUM(B4:B9)</f>
        <v>1170913</v>
      </c>
      <c r="C10" s="10">
        <f t="shared" ref="C10:G10" si="1">SUM(C4:C9)</f>
        <v>404612</v>
      </c>
      <c r="D10" s="10">
        <f t="shared" si="1"/>
        <v>541568</v>
      </c>
      <c r="E10" s="10">
        <f t="shared" si="1"/>
        <v>154093</v>
      </c>
      <c r="F10" s="10">
        <f t="shared" si="1"/>
        <v>450093</v>
      </c>
      <c r="G10" s="24">
        <f t="shared" si="1"/>
        <v>201492</v>
      </c>
      <c r="H10" s="13">
        <f t="shared" si="0"/>
        <v>2922771</v>
      </c>
    </row>
    <row r="11" spans="1:15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15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15" x14ac:dyDescent="0.25">
      <c r="A13" s="39" t="s">
        <v>346</v>
      </c>
      <c r="B13" s="40"/>
      <c r="C13" s="40"/>
      <c r="D13" s="40"/>
      <c r="E13" s="40"/>
      <c r="F13" s="40"/>
      <c r="G13" s="40"/>
      <c r="H13" s="40"/>
    </row>
    <row r="15" spans="1:15" x14ac:dyDescent="0.25">
      <c r="A15" s="3" t="s">
        <v>70</v>
      </c>
    </row>
    <row r="16" spans="1:15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14" x14ac:dyDescent="0.25">
      <c r="A17" s="17" t="s">
        <v>36</v>
      </c>
      <c r="B17" s="26">
        <v>151292</v>
      </c>
      <c r="C17" s="29">
        <v>98874</v>
      </c>
      <c r="D17" s="29">
        <v>0</v>
      </c>
      <c r="E17" s="29">
        <v>1488455</v>
      </c>
      <c r="F17" s="29">
        <v>7317</v>
      </c>
      <c r="G17" s="27">
        <v>50936</v>
      </c>
      <c r="H17" s="11">
        <f>SUM(B17:G17)</f>
        <v>1796874</v>
      </c>
      <c r="I17" s="114"/>
      <c r="J17" s="114"/>
      <c r="K17" s="114"/>
      <c r="L17" s="114"/>
      <c r="M17" s="114"/>
      <c r="N17" s="114"/>
    </row>
    <row r="18" spans="1:14" x14ac:dyDescent="0.25">
      <c r="A18" s="19" t="s">
        <v>30</v>
      </c>
      <c r="B18" s="18">
        <v>807277</v>
      </c>
      <c r="C18" s="4">
        <v>281606</v>
      </c>
      <c r="D18" s="4">
        <v>0</v>
      </c>
      <c r="E18" s="4">
        <v>488692</v>
      </c>
      <c r="F18" s="4">
        <v>39377</v>
      </c>
      <c r="G18" s="22">
        <v>60273</v>
      </c>
      <c r="H18" s="12">
        <f t="shared" ref="H18:H23" si="2">SUM(B18:G18)</f>
        <v>1677225</v>
      </c>
      <c r="I18" s="114"/>
      <c r="J18" s="114"/>
      <c r="K18" s="114"/>
      <c r="L18" s="114"/>
      <c r="M18" s="114"/>
      <c r="N18" s="114"/>
    </row>
    <row r="19" spans="1:14" x14ac:dyDescent="0.25">
      <c r="A19" s="19" t="s">
        <v>31</v>
      </c>
      <c r="B19" s="18">
        <v>3999890</v>
      </c>
      <c r="C19" s="4">
        <v>633259</v>
      </c>
      <c r="D19" s="4">
        <v>1753</v>
      </c>
      <c r="E19" s="4">
        <v>54769</v>
      </c>
      <c r="F19" s="4">
        <v>263561</v>
      </c>
      <c r="G19" s="22">
        <v>188955</v>
      </c>
      <c r="H19" s="12">
        <f t="shared" si="2"/>
        <v>5142187</v>
      </c>
      <c r="I19" s="114"/>
      <c r="J19" s="114"/>
      <c r="K19" s="114"/>
      <c r="L19" s="114"/>
      <c r="M19" s="114"/>
      <c r="N19" s="114"/>
    </row>
    <row r="20" spans="1:14" x14ac:dyDescent="0.25">
      <c r="A20" s="19" t="s">
        <v>32</v>
      </c>
      <c r="B20" s="18">
        <v>4645204</v>
      </c>
      <c r="C20" s="4">
        <v>461972</v>
      </c>
      <c r="D20" s="4">
        <v>38990</v>
      </c>
      <c r="E20" s="4">
        <v>48</v>
      </c>
      <c r="F20" s="4">
        <v>322394</v>
      </c>
      <c r="G20" s="22">
        <v>278768</v>
      </c>
      <c r="H20" s="12">
        <f t="shared" si="2"/>
        <v>5747376</v>
      </c>
      <c r="I20" s="114"/>
      <c r="J20" s="114"/>
      <c r="K20" s="114"/>
      <c r="L20" s="114"/>
      <c r="M20" s="114"/>
      <c r="N20" s="114"/>
    </row>
    <row r="21" spans="1:14" x14ac:dyDescent="0.25">
      <c r="A21" s="19" t="s">
        <v>33</v>
      </c>
      <c r="B21" s="18">
        <v>1697407</v>
      </c>
      <c r="C21" s="4">
        <v>185993</v>
      </c>
      <c r="D21" s="4">
        <v>1313884</v>
      </c>
      <c r="E21" s="4">
        <v>5</v>
      </c>
      <c r="F21" s="4">
        <v>301034</v>
      </c>
      <c r="G21" s="22">
        <v>244303</v>
      </c>
      <c r="H21" s="12">
        <f t="shared" si="2"/>
        <v>3742626</v>
      </c>
      <c r="I21" s="114"/>
      <c r="J21" s="114"/>
      <c r="K21" s="114"/>
      <c r="L21" s="114"/>
      <c r="M21" s="114"/>
      <c r="N21" s="114"/>
    </row>
    <row r="22" spans="1:14" x14ac:dyDescent="0.25">
      <c r="A22" s="19" t="s">
        <v>59</v>
      </c>
      <c r="B22" s="18">
        <v>127102</v>
      </c>
      <c r="C22" s="4">
        <v>7564</v>
      </c>
      <c r="D22" s="4">
        <v>5982793</v>
      </c>
      <c r="E22" s="4">
        <v>3</v>
      </c>
      <c r="F22" s="4">
        <v>221307</v>
      </c>
      <c r="G22" s="22">
        <v>70782</v>
      </c>
      <c r="H22" s="12">
        <f t="shared" si="2"/>
        <v>6409551</v>
      </c>
      <c r="I22" s="114"/>
      <c r="J22" s="114"/>
      <c r="K22" s="114"/>
      <c r="L22" s="114"/>
      <c r="M22" s="114"/>
      <c r="N22" s="114"/>
    </row>
    <row r="23" spans="1:14" x14ac:dyDescent="0.25">
      <c r="A23" s="42" t="s">
        <v>113</v>
      </c>
      <c r="B23" s="21">
        <f>SUM(B17:B22)</f>
        <v>11428172</v>
      </c>
      <c r="C23" s="10">
        <f t="shared" ref="C23:G23" si="3">SUM(C17:C22)</f>
        <v>1669268</v>
      </c>
      <c r="D23" s="10">
        <f t="shared" si="3"/>
        <v>7337420</v>
      </c>
      <c r="E23" s="10">
        <f t="shared" si="3"/>
        <v>2031972</v>
      </c>
      <c r="F23" s="10">
        <f t="shared" si="3"/>
        <v>1154990</v>
      </c>
      <c r="G23" s="24">
        <f t="shared" si="3"/>
        <v>894017</v>
      </c>
      <c r="H23" s="13">
        <f t="shared" si="2"/>
        <v>24515839</v>
      </c>
    </row>
    <row r="24" spans="1:14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14" x14ac:dyDescent="0.25">
      <c r="A25" s="39" t="s">
        <v>346</v>
      </c>
      <c r="B25" s="40"/>
      <c r="C25" s="40"/>
      <c r="D25" s="40"/>
      <c r="E25" s="40"/>
      <c r="F25" s="40"/>
      <c r="G25" s="40"/>
      <c r="H25" s="40"/>
    </row>
    <row r="27" spans="1:14" x14ac:dyDescent="0.25">
      <c r="A27" s="3" t="s">
        <v>71</v>
      </c>
    </row>
    <row r="28" spans="1:14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14" x14ac:dyDescent="0.25">
      <c r="A29" s="17" t="s">
        <v>36</v>
      </c>
      <c r="B29" s="26">
        <f t="shared" ref="B29:H35" si="4">B4+B17</f>
        <v>157716</v>
      </c>
      <c r="C29" s="29">
        <f t="shared" si="4"/>
        <v>106197</v>
      </c>
      <c r="D29" s="29">
        <f t="shared" si="4"/>
        <v>0</v>
      </c>
      <c r="E29" s="29">
        <f t="shared" si="4"/>
        <v>1563272</v>
      </c>
      <c r="F29" s="29">
        <f t="shared" si="4"/>
        <v>9076</v>
      </c>
      <c r="G29" s="27">
        <f t="shared" si="4"/>
        <v>56096</v>
      </c>
      <c r="H29" s="11">
        <f t="shared" si="4"/>
        <v>1892357</v>
      </c>
    </row>
    <row r="30" spans="1:14" x14ac:dyDescent="0.25">
      <c r="A30" s="19" t="s">
        <v>30</v>
      </c>
      <c r="B30" s="18">
        <f t="shared" si="4"/>
        <v>853952</v>
      </c>
      <c r="C30" s="4">
        <f t="shared" si="4"/>
        <v>314783</v>
      </c>
      <c r="D30" s="4">
        <f t="shared" si="4"/>
        <v>0</v>
      </c>
      <c r="E30" s="4">
        <f t="shared" si="4"/>
        <v>544084</v>
      </c>
      <c r="F30" s="4">
        <f t="shared" si="4"/>
        <v>55312</v>
      </c>
      <c r="G30" s="22">
        <f t="shared" si="4"/>
        <v>71345</v>
      </c>
      <c r="H30" s="12">
        <f t="shared" si="4"/>
        <v>1839476</v>
      </c>
    </row>
    <row r="31" spans="1:14" x14ac:dyDescent="0.25">
      <c r="A31" s="19" t="s">
        <v>31</v>
      </c>
      <c r="B31" s="18">
        <f t="shared" si="4"/>
        <v>4408676</v>
      </c>
      <c r="C31" s="4">
        <f t="shared" si="4"/>
        <v>820783</v>
      </c>
      <c r="D31" s="4">
        <f t="shared" si="4"/>
        <v>2114</v>
      </c>
      <c r="E31" s="4">
        <f t="shared" si="4"/>
        <v>78637</v>
      </c>
      <c r="F31" s="4">
        <f t="shared" si="4"/>
        <v>416400</v>
      </c>
      <c r="G31" s="22">
        <f t="shared" si="4"/>
        <v>252269</v>
      </c>
      <c r="H31" s="12">
        <f t="shared" si="4"/>
        <v>5978879</v>
      </c>
    </row>
    <row r="32" spans="1:14" x14ac:dyDescent="0.25">
      <c r="A32" s="19" t="s">
        <v>32</v>
      </c>
      <c r="B32" s="18">
        <f t="shared" si="4"/>
        <v>5156116</v>
      </c>
      <c r="C32" s="4">
        <f t="shared" si="4"/>
        <v>595417</v>
      </c>
      <c r="D32" s="4">
        <f t="shared" si="4"/>
        <v>43367</v>
      </c>
      <c r="E32" s="4">
        <f t="shared" si="4"/>
        <v>63</v>
      </c>
      <c r="F32" s="4">
        <f t="shared" si="4"/>
        <v>454587</v>
      </c>
      <c r="G32" s="22">
        <f t="shared" si="4"/>
        <v>337965</v>
      </c>
      <c r="H32" s="12">
        <f t="shared" si="4"/>
        <v>6587515</v>
      </c>
    </row>
    <row r="33" spans="1:8" x14ac:dyDescent="0.25">
      <c r="A33" s="19" t="s">
        <v>33</v>
      </c>
      <c r="B33" s="18">
        <f t="shared" si="4"/>
        <v>1878083</v>
      </c>
      <c r="C33" s="4">
        <f t="shared" si="4"/>
        <v>227829</v>
      </c>
      <c r="D33" s="4">
        <f t="shared" si="4"/>
        <v>1412024</v>
      </c>
      <c r="E33" s="4">
        <f t="shared" si="4"/>
        <v>6</v>
      </c>
      <c r="F33" s="4">
        <f t="shared" si="4"/>
        <v>390692</v>
      </c>
      <c r="G33" s="22">
        <f t="shared" si="4"/>
        <v>289645</v>
      </c>
      <c r="H33" s="12">
        <f t="shared" si="4"/>
        <v>4198279</v>
      </c>
    </row>
    <row r="34" spans="1:8" x14ac:dyDescent="0.25">
      <c r="A34" s="19" t="s">
        <v>59</v>
      </c>
      <c r="B34" s="18">
        <f t="shared" si="4"/>
        <v>144542</v>
      </c>
      <c r="C34" s="4">
        <f t="shared" si="4"/>
        <v>8871</v>
      </c>
      <c r="D34" s="4">
        <f t="shared" si="4"/>
        <v>6421483</v>
      </c>
      <c r="E34" s="4">
        <f t="shared" si="4"/>
        <v>3</v>
      </c>
      <c r="F34" s="4">
        <f t="shared" si="4"/>
        <v>279016</v>
      </c>
      <c r="G34" s="22">
        <f t="shared" si="4"/>
        <v>88189</v>
      </c>
      <c r="H34" s="12">
        <f t="shared" si="4"/>
        <v>6942104</v>
      </c>
    </row>
    <row r="35" spans="1:8" x14ac:dyDescent="0.25">
      <c r="A35" s="42" t="s">
        <v>113</v>
      </c>
      <c r="B35" s="21">
        <f t="shared" si="4"/>
        <v>12599085</v>
      </c>
      <c r="C35" s="10">
        <f t="shared" si="4"/>
        <v>2073880</v>
      </c>
      <c r="D35" s="10">
        <f t="shared" si="4"/>
        <v>7878988</v>
      </c>
      <c r="E35" s="10">
        <f t="shared" si="4"/>
        <v>2186065</v>
      </c>
      <c r="F35" s="10">
        <f t="shared" si="4"/>
        <v>1605083</v>
      </c>
      <c r="G35" s="24">
        <f t="shared" si="4"/>
        <v>1095509</v>
      </c>
      <c r="H35" s="13">
        <f t="shared" si="4"/>
        <v>27438610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346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24.28515625" style="2" customWidth="1"/>
    <col min="11" max="16384" width="11.42578125" style="2"/>
  </cols>
  <sheetData>
    <row r="1" spans="1:10" x14ac:dyDescent="0.25">
      <c r="A1" s="1" t="s">
        <v>68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f>Pop6_H!B4+Pop6_F!B4</f>
        <v>42</v>
      </c>
      <c r="C4" s="29">
        <f>Pop6_H!C4+Pop6_F!C4</f>
        <v>748</v>
      </c>
      <c r="D4" s="29">
        <f>Pop6_H!D4+Pop6_F!D4</f>
        <v>307</v>
      </c>
      <c r="E4" s="29">
        <f>Pop6_H!E4+Pop6_F!E4</f>
        <v>2546</v>
      </c>
      <c r="F4" s="29">
        <f>Pop6_H!F4+Pop6_F!F4</f>
        <v>9532</v>
      </c>
      <c r="G4" s="29">
        <f>Pop6_H!G4+Pop6_F!G4</f>
        <v>9924</v>
      </c>
      <c r="H4" s="29">
        <f>Pop6_H!H4+Pop6_F!H4</f>
        <v>0</v>
      </c>
      <c r="I4" s="29">
        <f>Pop6_H!I4+Pop6_F!I4</f>
        <v>176273</v>
      </c>
      <c r="J4" s="11">
        <f>Pop6_H!J4+Pop6_F!J4</f>
        <v>199372</v>
      </c>
    </row>
    <row r="5" spans="1:10" x14ac:dyDescent="0.25">
      <c r="A5" s="19" t="s">
        <v>30</v>
      </c>
      <c r="B5" s="18">
        <f>Pop6_H!B5+Pop6_F!B5</f>
        <v>198</v>
      </c>
      <c r="C5" s="4">
        <f>Pop6_H!C5+Pop6_F!C5</f>
        <v>3795</v>
      </c>
      <c r="D5" s="4">
        <f>Pop6_H!D5+Pop6_F!D5</f>
        <v>11024</v>
      </c>
      <c r="E5" s="4">
        <f>Pop6_H!E5+Pop6_F!E5</f>
        <v>24484</v>
      </c>
      <c r="F5" s="4">
        <f>Pop6_H!F5+Pop6_F!F5</f>
        <v>57273</v>
      </c>
      <c r="G5" s="4">
        <f>Pop6_H!G5+Pop6_F!G5</f>
        <v>42819</v>
      </c>
      <c r="H5" s="4">
        <f>Pop6_H!H5+Pop6_F!H5</f>
        <v>0</v>
      </c>
      <c r="I5" s="4">
        <f>Pop6_H!I5+Pop6_F!I5</f>
        <v>164141</v>
      </c>
      <c r="J5" s="12">
        <f>Pop6_H!J5+Pop6_F!J5</f>
        <v>303734</v>
      </c>
    </row>
    <row r="6" spans="1:10" x14ac:dyDescent="0.25">
      <c r="A6" s="19" t="s">
        <v>31</v>
      </c>
      <c r="B6" s="18">
        <f>Pop6_H!B6+Pop6_F!B6</f>
        <v>1961</v>
      </c>
      <c r="C6" s="4">
        <f>Pop6_H!C6+Pop6_F!C6</f>
        <v>67228</v>
      </c>
      <c r="D6" s="4">
        <f>Pop6_H!D6+Pop6_F!D6</f>
        <v>188558</v>
      </c>
      <c r="E6" s="4">
        <f>Pop6_H!E6+Pop6_F!E6</f>
        <v>213615</v>
      </c>
      <c r="F6" s="4">
        <f>Pop6_H!F6+Pop6_F!F6</f>
        <v>360426</v>
      </c>
      <c r="G6" s="4">
        <f>Pop6_H!G6+Pop6_F!G6</f>
        <v>342176</v>
      </c>
      <c r="H6" s="4">
        <f>Pop6_H!H6+Pop6_F!H6</f>
        <v>756</v>
      </c>
      <c r="I6" s="4">
        <f>Pop6_H!I6+Pop6_F!I6</f>
        <v>385923</v>
      </c>
      <c r="J6" s="12">
        <f>Pop6_H!J6+Pop6_F!J6</f>
        <v>1560643</v>
      </c>
    </row>
    <row r="7" spans="1:10" x14ac:dyDescent="0.25">
      <c r="A7" s="19" t="s">
        <v>32</v>
      </c>
      <c r="B7" s="18">
        <f>Pop6_H!B7+Pop6_F!B7</f>
        <v>5068</v>
      </c>
      <c r="C7" s="4">
        <f>Pop6_H!C7+Pop6_F!C7</f>
        <v>120860</v>
      </c>
      <c r="D7" s="4">
        <f>Pop6_H!D7+Pop6_F!D7</f>
        <v>172996</v>
      </c>
      <c r="E7" s="4">
        <f>Pop6_H!E7+Pop6_F!E7</f>
        <v>223129</v>
      </c>
      <c r="F7" s="4">
        <f>Pop6_H!F7+Pop6_F!F7</f>
        <v>414624</v>
      </c>
      <c r="G7" s="4">
        <f>Pop6_H!G7+Pop6_F!G7</f>
        <v>427780</v>
      </c>
      <c r="H7" s="4">
        <f>Pop6_H!H7+Pop6_F!H7</f>
        <v>8132</v>
      </c>
      <c r="I7" s="4">
        <f>Pop6_H!I7+Pop6_F!I7</f>
        <v>284655</v>
      </c>
      <c r="J7" s="12">
        <f>Pop6_H!J7+Pop6_F!J7</f>
        <v>1657244</v>
      </c>
    </row>
    <row r="8" spans="1:10" x14ac:dyDescent="0.25">
      <c r="A8" s="19" t="s">
        <v>33</v>
      </c>
      <c r="B8" s="18">
        <f>Pop6_H!B8+Pop6_F!B8</f>
        <v>3093</v>
      </c>
      <c r="C8" s="4">
        <f>Pop6_H!C8+Pop6_F!C8</f>
        <v>47976</v>
      </c>
      <c r="D8" s="4">
        <f>Pop6_H!D8+Pop6_F!D8</f>
        <v>69265</v>
      </c>
      <c r="E8" s="4">
        <f>Pop6_H!E8+Pop6_F!E8</f>
        <v>78419</v>
      </c>
      <c r="F8" s="4">
        <f>Pop6_H!F8+Pop6_F!F8</f>
        <v>146768</v>
      </c>
      <c r="G8" s="4">
        <f>Pop6_H!G8+Pop6_F!G8</f>
        <v>146772</v>
      </c>
      <c r="H8" s="4">
        <f>Pop6_H!H8+Pop6_F!H8</f>
        <v>208654</v>
      </c>
      <c r="I8" s="4">
        <f>Pop6_H!I8+Pop6_F!I8</f>
        <v>188376</v>
      </c>
      <c r="J8" s="12">
        <f>Pop6_H!J8+Pop6_F!J8</f>
        <v>889323</v>
      </c>
    </row>
    <row r="9" spans="1:10" x14ac:dyDescent="0.25">
      <c r="A9" s="31" t="s">
        <v>59</v>
      </c>
      <c r="B9" s="18">
        <f>Pop6_H!B9+Pop6_F!B9</f>
        <v>757</v>
      </c>
      <c r="C9" s="4">
        <f>Pop6_H!C9+Pop6_F!C9</f>
        <v>8077</v>
      </c>
      <c r="D9" s="4">
        <f>Pop6_H!D9+Pop6_F!D9</f>
        <v>11184</v>
      </c>
      <c r="E9" s="4">
        <f>Pop6_H!E9+Pop6_F!E9</f>
        <v>7325</v>
      </c>
      <c r="F9" s="4">
        <f>Pop6_H!F9+Pop6_F!F9</f>
        <v>11107</v>
      </c>
      <c r="G9" s="4">
        <f>Pop6_H!G9+Pop6_F!G9</f>
        <v>11379</v>
      </c>
      <c r="H9" s="4">
        <f>Pop6_H!H9+Pop6_F!H9</f>
        <v>943327</v>
      </c>
      <c r="I9" s="4">
        <f>Pop6_H!I9+Pop6_F!I9</f>
        <v>87259</v>
      </c>
      <c r="J9" s="12">
        <f>Pop6_H!J9+Pop6_F!J9</f>
        <v>1080415</v>
      </c>
    </row>
    <row r="10" spans="1:10" x14ac:dyDescent="0.25">
      <c r="A10" s="43" t="s">
        <v>113</v>
      </c>
      <c r="B10" s="21">
        <f>Pop6_H!B10+Pop6_F!B10</f>
        <v>7040.21</v>
      </c>
      <c r="C10" s="10">
        <f>Pop6_H!C10+Pop6_F!C10</f>
        <v>189755.36</v>
      </c>
      <c r="D10" s="10">
        <f>Pop6_H!D10+Pop6_F!D10</f>
        <v>265461.81</v>
      </c>
      <c r="E10" s="10">
        <f>Pop6_H!E10+Pop6_F!E10</f>
        <v>271003.8</v>
      </c>
      <c r="F10" s="10">
        <f>Pop6_H!F10+Pop6_F!F10</f>
        <v>251265.32</v>
      </c>
      <c r="G10" s="10">
        <f>Pop6_H!G10+Pop6_F!G10</f>
        <v>770917.4</v>
      </c>
      <c r="H10" s="10">
        <f>Pop6_H!H10+Pop6_F!H10</f>
        <v>745018.47</v>
      </c>
      <c r="I10" s="10">
        <f>Pop6_H!I10+Pop6_F!I10</f>
        <v>418134.68</v>
      </c>
      <c r="J10" s="13">
        <f>Pop6_H!J10+Pop6_F!J10</f>
        <v>2918597.05</v>
      </c>
    </row>
    <row r="11" spans="1:10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f>Pop6_H!B17+Pop6_F!B17</f>
        <v>1389</v>
      </c>
      <c r="C17" s="29">
        <f>Pop6_H!C17+Pop6_F!C17</f>
        <v>8772</v>
      </c>
      <c r="D17" s="29">
        <f>Pop6_H!D17+Pop6_F!D17</f>
        <v>3405</v>
      </c>
      <c r="E17" s="29">
        <f>Pop6_H!E17+Pop6_F!E17</f>
        <v>51443</v>
      </c>
      <c r="F17" s="29">
        <f>Pop6_H!F17+Pop6_F!F17</f>
        <v>204836</v>
      </c>
      <c r="G17" s="29">
        <f>Pop6_H!G17+Pop6_F!G17</f>
        <v>262267</v>
      </c>
      <c r="H17" s="29">
        <f>Pop6_H!H17+Pop6_F!H17</f>
        <v>0</v>
      </c>
      <c r="I17" s="29">
        <f>Pop6_H!I17+Pop6_F!I17</f>
        <v>3161069</v>
      </c>
      <c r="J17" s="11">
        <f>Pop6_H!J17+Pop6_F!J17</f>
        <v>3693181</v>
      </c>
    </row>
    <row r="18" spans="1:10" x14ac:dyDescent="0.25">
      <c r="A18" s="19" t="s">
        <v>30</v>
      </c>
      <c r="B18" s="18">
        <f>Pop6_H!B18+Pop6_F!B18</f>
        <v>8037</v>
      </c>
      <c r="C18" s="4">
        <f>Pop6_H!C18+Pop6_F!C18</f>
        <v>39546</v>
      </c>
      <c r="D18" s="4">
        <f>Pop6_H!D18+Pop6_F!D18</f>
        <v>139886</v>
      </c>
      <c r="E18" s="4">
        <f>Pop6_H!E18+Pop6_F!E18</f>
        <v>522533</v>
      </c>
      <c r="F18" s="4">
        <f>Pop6_H!F18+Pop6_F!F18</f>
        <v>851604</v>
      </c>
      <c r="G18" s="4">
        <f>Pop6_H!G18+Pop6_F!G18</f>
        <v>645743</v>
      </c>
      <c r="H18" s="4">
        <f>Pop6_H!H18+Pop6_F!H18</f>
        <v>0</v>
      </c>
      <c r="I18" s="4">
        <f>Pop6_H!I18+Pop6_F!I18</f>
        <v>1208370</v>
      </c>
      <c r="J18" s="12">
        <f>Pop6_H!J18+Pop6_F!J18</f>
        <v>3415719</v>
      </c>
    </row>
    <row r="19" spans="1:10" x14ac:dyDescent="0.25">
      <c r="A19" s="19" t="s">
        <v>31</v>
      </c>
      <c r="B19" s="18">
        <f>Pop6_H!B19+Pop6_F!B19</f>
        <v>85423</v>
      </c>
      <c r="C19" s="4">
        <f>Pop6_H!C19+Pop6_F!C19</f>
        <v>428301</v>
      </c>
      <c r="D19" s="4">
        <f>Pop6_H!D19+Pop6_F!D19</f>
        <v>1620309</v>
      </c>
      <c r="E19" s="4">
        <f>Pop6_H!E19+Pop6_F!E19</f>
        <v>2728598</v>
      </c>
      <c r="F19" s="4">
        <f>Pop6_H!F19+Pop6_F!F19</f>
        <v>2620690</v>
      </c>
      <c r="G19" s="4">
        <f>Pop6_H!G19+Pop6_F!G19</f>
        <v>1927579</v>
      </c>
      <c r="H19" s="4">
        <f>Pop6_H!H19+Pop6_F!H19</f>
        <v>3005</v>
      </c>
      <c r="I19" s="4">
        <f>Pop6_H!I19+Pop6_F!I19</f>
        <v>808607</v>
      </c>
      <c r="J19" s="12">
        <f>Pop6_H!J19+Pop6_F!J19</f>
        <v>10222512</v>
      </c>
    </row>
    <row r="20" spans="1:10" x14ac:dyDescent="0.25">
      <c r="A20" s="19" t="s">
        <v>32</v>
      </c>
      <c r="B20" s="18">
        <f>Pop6_H!B20+Pop6_F!B20</f>
        <v>195061</v>
      </c>
      <c r="C20" s="4">
        <f>Pop6_H!C20+Pop6_F!C20</f>
        <v>753915</v>
      </c>
      <c r="D20" s="4">
        <f>Pop6_H!D20+Pop6_F!D20</f>
        <v>1850933</v>
      </c>
      <c r="E20" s="4">
        <f>Pop6_H!E20+Pop6_F!E20</f>
        <v>2652301</v>
      </c>
      <c r="F20" s="4">
        <f>Pop6_H!F20+Pop6_F!F20</f>
        <v>2836029</v>
      </c>
      <c r="G20" s="4">
        <f>Pop6_H!G20+Pop6_F!G20</f>
        <v>2087410</v>
      </c>
      <c r="H20" s="4">
        <f>Pop6_H!H20+Pop6_F!H20</f>
        <v>68950</v>
      </c>
      <c r="I20" s="4">
        <f>Pop6_H!I20+Pop6_F!I20</f>
        <v>911814</v>
      </c>
      <c r="J20" s="12">
        <f>Pop6_H!J20+Pop6_F!J20</f>
        <v>11356413</v>
      </c>
    </row>
    <row r="21" spans="1:10" x14ac:dyDescent="0.25">
      <c r="A21" s="19" t="s">
        <v>33</v>
      </c>
      <c r="B21" s="18">
        <f>Pop6_H!B21+Pop6_F!B21</f>
        <v>113172</v>
      </c>
      <c r="C21" s="4">
        <f>Pop6_H!C21+Pop6_F!C21</f>
        <v>309704</v>
      </c>
      <c r="D21" s="4">
        <f>Pop6_H!D21+Pop6_F!D21</f>
        <v>731903</v>
      </c>
      <c r="E21" s="4">
        <f>Pop6_H!E21+Pop6_F!E21</f>
        <v>897640</v>
      </c>
      <c r="F21" s="4">
        <f>Pop6_H!F21+Pop6_F!F21</f>
        <v>1035894</v>
      </c>
      <c r="G21" s="4">
        <f>Pop6_H!G21+Pop6_F!G21</f>
        <v>670826</v>
      </c>
      <c r="H21" s="4">
        <f>Pop6_H!H21+Pop6_F!H21</f>
        <v>2688942</v>
      </c>
      <c r="I21" s="4">
        <f>Pop6_H!I21+Pop6_F!I21</f>
        <v>769895</v>
      </c>
      <c r="J21" s="12">
        <f>Pop6_H!J21+Pop6_F!J21</f>
        <v>7217976</v>
      </c>
    </row>
    <row r="22" spans="1:10" x14ac:dyDescent="0.25">
      <c r="A22" s="31" t="s">
        <v>59</v>
      </c>
      <c r="B22" s="18">
        <f>Pop6_H!B22+Pop6_F!B22</f>
        <v>18541</v>
      </c>
      <c r="C22" s="4">
        <f>Pop6_H!C22+Pop6_F!C22</f>
        <v>54531</v>
      </c>
      <c r="D22" s="4">
        <f>Pop6_H!D22+Pop6_F!D22</f>
        <v>75981</v>
      </c>
      <c r="E22" s="4">
        <f>Pop6_H!E22+Pop6_F!E22</f>
        <v>49469</v>
      </c>
      <c r="F22" s="4">
        <f>Pop6_H!F22+Pop6_F!F22</f>
        <v>61043</v>
      </c>
      <c r="G22" s="4">
        <f>Pop6_H!G22+Pop6_F!G22</f>
        <v>37836</v>
      </c>
      <c r="H22" s="4">
        <f>Pop6_H!H22+Pop6_F!H22</f>
        <v>10363007</v>
      </c>
      <c r="I22" s="4">
        <f>Pop6_H!I22+Pop6_F!I22</f>
        <v>335876</v>
      </c>
      <c r="J22" s="12">
        <f>Pop6_H!J22+Pop6_F!J22</f>
        <v>10996284</v>
      </c>
    </row>
    <row r="23" spans="1:10" x14ac:dyDescent="0.25">
      <c r="A23" s="43" t="s">
        <v>113</v>
      </c>
      <c r="B23" s="21">
        <f>Pop6_H!B23+Pop6_F!B23</f>
        <v>421623</v>
      </c>
      <c r="C23" s="10">
        <f>Pop6_H!C23+Pop6_F!C23</f>
        <v>1594769</v>
      </c>
      <c r="D23" s="10">
        <f>Pop6_H!D23+Pop6_F!D23</f>
        <v>4422417</v>
      </c>
      <c r="E23" s="10">
        <f>Pop6_H!E23+Pop6_F!E23</f>
        <v>6901984</v>
      </c>
      <c r="F23" s="10">
        <f>Pop6_H!F23+Pop6_F!F23</f>
        <v>7610096</v>
      </c>
      <c r="G23" s="10">
        <f>Pop6_H!G23+Pop6_F!G23</f>
        <v>5631661</v>
      </c>
      <c r="H23" s="10">
        <f>Pop6_H!H23+Pop6_F!H23</f>
        <v>13123904</v>
      </c>
      <c r="I23" s="10">
        <f>Pop6_H!I23+Pop6_F!I23</f>
        <v>7195631</v>
      </c>
      <c r="J23" s="13">
        <f>Pop6_H!J23+Pop6_F!J23</f>
        <v>46902085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D35" si="0">B4+B17</f>
        <v>1431</v>
      </c>
      <c r="C29" s="29">
        <f t="shared" si="0"/>
        <v>9520</v>
      </c>
      <c r="D29" s="29">
        <f t="shared" si="0"/>
        <v>3712</v>
      </c>
      <c r="E29" s="29">
        <f t="shared" ref="E29:F29" si="1">E4+E17</f>
        <v>53989</v>
      </c>
      <c r="F29" s="29">
        <f t="shared" si="1"/>
        <v>214368</v>
      </c>
      <c r="G29" s="29">
        <f t="shared" ref="G29:J35" si="2">G4+G17</f>
        <v>272191</v>
      </c>
      <c r="H29" s="29">
        <f t="shared" si="2"/>
        <v>0</v>
      </c>
      <c r="I29" s="29">
        <f t="shared" si="2"/>
        <v>3337342</v>
      </c>
      <c r="J29" s="11">
        <f t="shared" si="2"/>
        <v>3892553</v>
      </c>
    </row>
    <row r="30" spans="1:10" x14ac:dyDescent="0.25">
      <c r="A30" s="19" t="s">
        <v>30</v>
      </c>
      <c r="B30" s="18">
        <f t="shared" si="0"/>
        <v>8235</v>
      </c>
      <c r="C30" s="4">
        <f t="shared" si="0"/>
        <v>43341</v>
      </c>
      <c r="D30" s="4">
        <f t="shared" si="0"/>
        <v>150910</v>
      </c>
      <c r="E30" s="4">
        <f t="shared" ref="E30:F30" si="3">E5+E18</f>
        <v>547017</v>
      </c>
      <c r="F30" s="4">
        <f t="shared" si="3"/>
        <v>908877</v>
      </c>
      <c r="G30" s="4">
        <f t="shared" si="2"/>
        <v>688562</v>
      </c>
      <c r="H30" s="4">
        <f t="shared" si="2"/>
        <v>0</v>
      </c>
      <c r="I30" s="4">
        <f t="shared" si="2"/>
        <v>1372511</v>
      </c>
      <c r="J30" s="12">
        <f t="shared" si="2"/>
        <v>3719453</v>
      </c>
    </row>
    <row r="31" spans="1:10" x14ac:dyDescent="0.25">
      <c r="A31" s="19" t="s">
        <v>31</v>
      </c>
      <c r="B31" s="18">
        <f t="shared" si="0"/>
        <v>87384</v>
      </c>
      <c r="C31" s="4">
        <f t="shared" si="0"/>
        <v>495529</v>
      </c>
      <c r="D31" s="4">
        <f t="shared" si="0"/>
        <v>1808867</v>
      </c>
      <c r="E31" s="4">
        <f t="shared" ref="E31:F31" si="4">E6+E19</f>
        <v>2942213</v>
      </c>
      <c r="F31" s="4">
        <f t="shared" si="4"/>
        <v>2981116</v>
      </c>
      <c r="G31" s="4">
        <f t="shared" si="2"/>
        <v>2269755</v>
      </c>
      <c r="H31" s="4">
        <f t="shared" si="2"/>
        <v>3761</v>
      </c>
      <c r="I31" s="4">
        <f t="shared" si="2"/>
        <v>1194530</v>
      </c>
      <c r="J31" s="12">
        <f t="shared" si="2"/>
        <v>11783155</v>
      </c>
    </row>
    <row r="32" spans="1:10" x14ac:dyDescent="0.25">
      <c r="A32" s="19" t="s">
        <v>32</v>
      </c>
      <c r="B32" s="18">
        <f t="shared" si="0"/>
        <v>200129</v>
      </c>
      <c r="C32" s="4">
        <f t="shared" si="0"/>
        <v>874775</v>
      </c>
      <c r="D32" s="4">
        <f t="shared" si="0"/>
        <v>2023929</v>
      </c>
      <c r="E32" s="4">
        <f t="shared" ref="E32:F32" si="5">E7+E20</f>
        <v>2875430</v>
      </c>
      <c r="F32" s="4">
        <f t="shared" si="5"/>
        <v>3250653</v>
      </c>
      <c r="G32" s="4">
        <f t="shared" si="2"/>
        <v>2515190</v>
      </c>
      <c r="H32" s="4">
        <f t="shared" si="2"/>
        <v>77082</v>
      </c>
      <c r="I32" s="4">
        <f t="shared" si="2"/>
        <v>1196469</v>
      </c>
      <c r="J32" s="12">
        <f t="shared" si="2"/>
        <v>13013657</v>
      </c>
    </row>
    <row r="33" spans="1:10" x14ac:dyDescent="0.25">
      <c r="A33" s="19" t="s">
        <v>33</v>
      </c>
      <c r="B33" s="18">
        <f t="shared" si="0"/>
        <v>116265</v>
      </c>
      <c r="C33" s="4">
        <f t="shared" si="0"/>
        <v>357680</v>
      </c>
      <c r="D33" s="4">
        <f t="shared" si="0"/>
        <v>801168</v>
      </c>
      <c r="E33" s="4">
        <f t="shared" ref="E33:F33" si="6">E8+E21</f>
        <v>976059</v>
      </c>
      <c r="F33" s="4">
        <f t="shared" si="6"/>
        <v>1182662</v>
      </c>
      <c r="G33" s="4">
        <f t="shared" si="2"/>
        <v>817598</v>
      </c>
      <c r="H33" s="4">
        <f t="shared" si="2"/>
        <v>2897596</v>
      </c>
      <c r="I33" s="4">
        <f t="shared" si="2"/>
        <v>958271</v>
      </c>
      <c r="J33" s="12">
        <f t="shared" si="2"/>
        <v>8107299</v>
      </c>
    </row>
    <row r="34" spans="1:10" x14ac:dyDescent="0.25">
      <c r="A34" s="31" t="s">
        <v>59</v>
      </c>
      <c r="B34" s="18">
        <f t="shared" si="0"/>
        <v>19298</v>
      </c>
      <c r="C34" s="4">
        <f t="shared" si="0"/>
        <v>62608</v>
      </c>
      <c r="D34" s="4">
        <f t="shared" si="0"/>
        <v>87165</v>
      </c>
      <c r="E34" s="4">
        <f t="shared" ref="E34:F34" si="7">E9+E22</f>
        <v>56794</v>
      </c>
      <c r="F34" s="4">
        <f t="shared" si="7"/>
        <v>72150</v>
      </c>
      <c r="G34" s="4">
        <f t="shared" si="2"/>
        <v>49215</v>
      </c>
      <c r="H34" s="4">
        <f t="shared" si="2"/>
        <v>11306334</v>
      </c>
      <c r="I34" s="4">
        <f t="shared" si="2"/>
        <v>423135</v>
      </c>
      <c r="J34" s="12">
        <f t="shared" si="2"/>
        <v>12076699</v>
      </c>
    </row>
    <row r="35" spans="1:10" x14ac:dyDescent="0.25">
      <c r="A35" s="43" t="s">
        <v>113</v>
      </c>
      <c r="B35" s="21">
        <f t="shared" si="0"/>
        <v>428663.21</v>
      </c>
      <c r="C35" s="10">
        <f t="shared" si="0"/>
        <v>1784524.3599999999</v>
      </c>
      <c r="D35" s="10">
        <f t="shared" si="0"/>
        <v>4687878.8099999996</v>
      </c>
      <c r="E35" s="10">
        <f t="shared" ref="E35:F35" si="8">E10+E23</f>
        <v>7172987.7999999998</v>
      </c>
      <c r="F35" s="10">
        <f t="shared" si="8"/>
        <v>7861361.3200000003</v>
      </c>
      <c r="G35" s="10">
        <f t="shared" si="2"/>
        <v>6402578.4000000004</v>
      </c>
      <c r="H35" s="10">
        <f t="shared" si="2"/>
        <v>13868922.470000001</v>
      </c>
      <c r="I35" s="10">
        <f t="shared" si="2"/>
        <v>7613765.6799999997</v>
      </c>
      <c r="J35" s="13">
        <f t="shared" si="2"/>
        <v>49820682.049999997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8" x14ac:dyDescent="0.25">
      <c r="A1" s="1" t="s">
        <v>81</v>
      </c>
    </row>
    <row r="2" spans="1:18" x14ac:dyDescent="0.25">
      <c r="A2" s="3" t="s">
        <v>69</v>
      </c>
    </row>
    <row r="3" spans="1:18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8" x14ac:dyDescent="0.25">
      <c r="A4" s="17" t="s">
        <v>36</v>
      </c>
      <c r="B4" s="26">
        <v>31</v>
      </c>
      <c r="C4" s="29">
        <v>454</v>
      </c>
      <c r="D4" s="29">
        <v>173</v>
      </c>
      <c r="E4" s="29">
        <v>1428</v>
      </c>
      <c r="F4" s="29">
        <v>3482</v>
      </c>
      <c r="G4" s="29">
        <v>8783</v>
      </c>
      <c r="H4" s="29">
        <v>0</v>
      </c>
      <c r="I4" s="29">
        <v>89383</v>
      </c>
      <c r="J4" s="11">
        <f>SUM(B4:I4)</f>
        <v>103734</v>
      </c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30</v>
      </c>
      <c r="B5" s="18">
        <v>164</v>
      </c>
      <c r="C5" s="4">
        <v>2622</v>
      </c>
      <c r="D5" s="4">
        <v>5590</v>
      </c>
      <c r="E5" s="4">
        <v>11602</v>
      </c>
      <c r="F5" s="4">
        <v>18283</v>
      </c>
      <c r="G5" s="4">
        <v>35225</v>
      </c>
      <c r="H5" s="4">
        <v>0</v>
      </c>
      <c r="I5" s="4">
        <v>68290</v>
      </c>
      <c r="J5" s="12">
        <f t="shared" ref="J5:J10" si="0">SUM(B5:I5)</f>
        <v>141776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31</v>
      </c>
      <c r="B6" s="18">
        <v>1283</v>
      </c>
      <c r="C6" s="4">
        <v>50727</v>
      </c>
      <c r="D6" s="4">
        <v>101467</v>
      </c>
      <c r="E6" s="4">
        <v>96064</v>
      </c>
      <c r="F6" s="4">
        <v>97056</v>
      </c>
      <c r="G6" s="4">
        <v>277073</v>
      </c>
      <c r="H6" s="4">
        <v>398</v>
      </c>
      <c r="I6" s="4">
        <v>100803</v>
      </c>
      <c r="J6" s="12">
        <f t="shared" si="0"/>
        <v>724871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32</v>
      </c>
      <c r="B7" s="18">
        <v>3106</v>
      </c>
      <c r="C7" s="4">
        <v>92196</v>
      </c>
      <c r="D7" s="4">
        <v>103055</v>
      </c>
      <c r="E7" s="4">
        <v>113767</v>
      </c>
      <c r="F7" s="4">
        <v>96173</v>
      </c>
      <c r="G7" s="4">
        <v>330739</v>
      </c>
      <c r="H7" s="4">
        <v>3773</v>
      </c>
      <c r="I7" s="4">
        <v>75862</v>
      </c>
      <c r="J7" s="12">
        <f t="shared" si="0"/>
        <v>818671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33</v>
      </c>
      <c r="B8" s="18">
        <v>1935</v>
      </c>
      <c r="C8" s="4">
        <v>37479</v>
      </c>
      <c r="D8" s="4">
        <v>46551</v>
      </c>
      <c r="E8" s="4">
        <v>43529</v>
      </c>
      <c r="F8" s="4">
        <v>32683</v>
      </c>
      <c r="G8" s="4">
        <v>109809</v>
      </c>
      <c r="H8" s="4">
        <v>110133</v>
      </c>
      <c r="I8" s="4">
        <v>50123</v>
      </c>
      <c r="J8" s="12">
        <f t="shared" si="0"/>
        <v>432242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31" t="s">
        <v>59</v>
      </c>
      <c r="B9" s="18">
        <v>467</v>
      </c>
      <c r="C9" s="4">
        <v>6158</v>
      </c>
      <c r="D9" s="4">
        <v>8448</v>
      </c>
      <c r="E9" s="4">
        <v>4347</v>
      </c>
      <c r="F9" s="4">
        <v>2970</v>
      </c>
      <c r="G9" s="4">
        <v>8979</v>
      </c>
      <c r="H9" s="4">
        <v>504358</v>
      </c>
      <c r="I9" s="4">
        <v>12206</v>
      </c>
      <c r="J9" s="12">
        <f t="shared" si="0"/>
        <v>547933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43" t="s">
        <v>113</v>
      </c>
      <c r="B10" s="21">
        <f>SUM(B4:B9)</f>
        <v>6986</v>
      </c>
      <c r="C10" s="10">
        <f t="shared" ref="C10:I10" si="1">SUM(C4:C9)</f>
        <v>189636</v>
      </c>
      <c r="D10" s="10">
        <f t="shared" si="1"/>
        <v>265284</v>
      </c>
      <c r="E10" s="10">
        <f t="shared" si="1"/>
        <v>270737</v>
      </c>
      <c r="F10" s="10">
        <f t="shared" si="1"/>
        <v>250647</v>
      </c>
      <c r="G10" s="10">
        <f t="shared" si="1"/>
        <v>770608</v>
      </c>
      <c r="H10" s="10">
        <f t="shared" si="1"/>
        <v>618662</v>
      </c>
      <c r="I10" s="10">
        <f t="shared" si="1"/>
        <v>396667</v>
      </c>
      <c r="J10" s="13">
        <f t="shared" si="0"/>
        <v>2769227</v>
      </c>
    </row>
    <row r="11" spans="1:18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8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8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8" x14ac:dyDescent="0.25">
      <c r="A15" s="3" t="s">
        <v>70</v>
      </c>
    </row>
    <row r="16" spans="1:18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8" x14ac:dyDescent="0.25">
      <c r="A17" s="17" t="s">
        <v>36</v>
      </c>
      <c r="B17" s="26">
        <v>1131</v>
      </c>
      <c r="C17" s="29">
        <v>5478</v>
      </c>
      <c r="D17" s="29">
        <v>2026</v>
      </c>
      <c r="E17" s="29">
        <v>28915</v>
      </c>
      <c r="F17" s="29">
        <v>62374</v>
      </c>
      <c r="G17" s="29">
        <v>231817</v>
      </c>
      <c r="H17" s="29">
        <v>0</v>
      </c>
      <c r="I17" s="29">
        <v>1562728</v>
      </c>
      <c r="J17" s="11">
        <f>SUM(B17:I17)</f>
        <v>1894469</v>
      </c>
      <c r="K17" s="114"/>
      <c r="L17" s="114"/>
      <c r="M17" s="114"/>
      <c r="N17" s="114"/>
      <c r="O17" s="114"/>
      <c r="P17" s="114"/>
      <c r="Q17" s="114"/>
      <c r="R17" s="114"/>
    </row>
    <row r="18" spans="1:18" x14ac:dyDescent="0.25">
      <c r="A18" s="19" t="s">
        <v>30</v>
      </c>
      <c r="B18" s="18">
        <v>6891</v>
      </c>
      <c r="C18" s="4">
        <v>25499</v>
      </c>
      <c r="D18" s="4">
        <v>79922</v>
      </c>
      <c r="E18" s="4">
        <v>250164</v>
      </c>
      <c r="F18" s="4">
        <v>264417</v>
      </c>
      <c r="G18" s="4">
        <v>545763</v>
      </c>
      <c r="H18" s="4">
        <v>0</v>
      </c>
      <c r="I18" s="4">
        <v>563564</v>
      </c>
      <c r="J18" s="12">
        <f t="shared" ref="J18:J23" si="2">SUM(B18:I18)</f>
        <v>1736220</v>
      </c>
      <c r="K18" s="114"/>
      <c r="L18" s="114"/>
      <c r="M18" s="114"/>
      <c r="N18" s="114"/>
      <c r="O18" s="114"/>
      <c r="P18" s="114"/>
      <c r="Q18" s="114"/>
      <c r="R18" s="114"/>
    </row>
    <row r="19" spans="1:18" x14ac:dyDescent="0.25">
      <c r="A19" s="19" t="s">
        <v>31</v>
      </c>
      <c r="B19" s="18">
        <v>69376</v>
      </c>
      <c r="C19" s="4">
        <v>297847</v>
      </c>
      <c r="D19" s="4">
        <v>897511</v>
      </c>
      <c r="E19" s="4">
        <v>1215870</v>
      </c>
      <c r="F19" s="4">
        <v>722639</v>
      </c>
      <c r="G19" s="4">
        <v>1609097</v>
      </c>
      <c r="H19" s="4">
        <v>1254</v>
      </c>
      <c r="I19" s="4">
        <v>269183</v>
      </c>
      <c r="J19" s="12">
        <f t="shared" si="2"/>
        <v>5082777</v>
      </c>
      <c r="K19" s="114"/>
      <c r="L19" s="114"/>
      <c r="M19" s="114"/>
      <c r="N19" s="114"/>
      <c r="O19" s="114"/>
      <c r="P19" s="114"/>
      <c r="Q19" s="114"/>
      <c r="R19" s="114"/>
    </row>
    <row r="20" spans="1:18" x14ac:dyDescent="0.25">
      <c r="A20" s="19" t="s">
        <v>32</v>
      </c>
      <c r="B20" s="18">
        <v>145550</v>
      </c>
      <c r="C20" s="4">
        <v>535760</v>
      </c>
      <c r="D20" s="4">
        <v>1106116</v>
      </c>
      <c r="E20" s="4">
        <v>1241678</v>
      </c>
      <c r="F20" s="4">
        <v>603806</v>
      </c>
      <c r="G20" s="4">
        <v>1643561</v>
      </c>
      <c r="H20" s="4">
        <v>30275</v>
      </c>
      <c r="I20" s="4">
        <v>298935</v>
      </c>
      <c r="J20" s="12">
        <f t="shared" si="2"/>
        <v>5605681</v>
      </c>
      <c r="K20" s="114"/>
      <c r="L20" s="114"/>
      <c r="M20" s="114"/>
      <c r="N20" s="114"/>
      <c r="O20" s="114"/>
      <c r="P20" s="114"/>
      <c r="Q20" s="114"/>
      <c r="R20" s="114"/>
    </row>
    <row r="21" spans="1:18" x14ac:dyDescent="0.25">
      <c r="A21" s="19" t="s">
        <v>33</v>
      </c>
      <c r="B21" s="18">
        <v>78282</v>
      </c>
      <c r="C21" s="4">
        <v>223184</v>
      </c>
      <c r="D21" s="4">
        <v>461321</v>
      </c>
      <c r="E21" s="4">
        <v>420202</v>
      </c>
      <c r="F21" s="4">
        <v>186216</v>
      </c>
      <c r="G21" s="4">
        <v>504863</v>
      </c>
      <c r="H21" s="4">
        <v>1374035</v>
      </c>
      <c r="I21" s="4">
        <v>222932</v>
      </c>
      <c r="J21" s="12">
        <f t="shared" si="2"/>
        <v>3471035</v>
      </c>
      <c r="K21" s="114"/>
      <c r="L21" s="114"/>
      <c r="M21" s="114"/>
      <c r="N21" s="114"/>
      <c r="O21" s="114"/>
      <c r="P21" s="114"/>
      <c r="Q21" s="114"/>
      <c r="R21" s="114"/>
    </row>
    <row r="22" spans="1:18" x14ac:dyDescent="0.25">
      <c r="A22" s="31" t="s">
        <v>59</v>
      </c>
      <c r="B22" s="18">
        <v>10546</v>
      </c>
      <c r="C22" s="4">
        <v>34661</v>
      </c>
      <c r="D22" s="4">
        <v>55154</v>
      </c>
      <c r="E22" s="4">
        <v>25409</v>
      </c>
      <c r="F22" s="4">
        <v>11201</v>
      </c>
      <c r="G22" s="4">
        <v>26068</v>
      </c>
      <c r="H22" s="4">
        <v>4375988</v>
      </c>
      <c r="I22" s="4">
        <v>43593</v>
      </c>
      <c r="J22" s="12">
        <f t="shared" si="2"/>
        <v>4582620</v>
      </c>
      <c r="K22" s="114"/>
      <c r="L22" s="114"/>
      <c r="M22" s="114"/>
      <c r="N22" s="114"/>
      <c r="O22" s="114"/>
      <c r="P22" s="114"/>
      <c r="Q22" s="114"/>
      <c r="R22" s="114"/>
    </row>
    <row r="23" spans="1:18" x14ac:dyDescent="0.25">
      <c r="A23" s="43" t="s">
        <v>113</v>
      </c>
      <c r="B23" s="21">
        <f>SUM(B17:B22)</f>
        <v>311776</v>
      </c>
      <c r="C23" s="10">
        <f t="shared" ref="C23" si="3">SUM(C17:C22)</f>
        <v>1122429</v>
      </c>
      <c r="D23" s="10">
        <f t="shared" ref="D23" si="4">SUM(D17:D22)</f>
        <v>2602050</v>
      </c>
      <c r="E23" s="10">
        <f t="shared" ref="E23" si="5">SUM(E17:E22)</f>
        <v>3182238</v>
      </c>
      <c r="F23" s="10">
        <f t="shared" ref="F23" si="6">SUM(F17:F22)</f>
        <v>1850653</v>
      </c>
      <c r="G23" s="10">
        <f t="shared" ref="G23" si="7">SUM(G17:G22)</f>
        <v>4561169</v>
      </c>
      <c r="H23" s="10">
        <f t="shared" ref="H23" si="8">SUM(H17:H22)</f>
        <v>5781552</v>
      </c>
      <c r="I23" s="10">
        <f t="shared" ref="I23" si="9">SUM(I17:I22)</f>
        <v>2960935</v>
      </c>
      <c r="J23" s="13">
        <f t="shared" si="2"/>
        <v>22372802</v>
      </c>
    </row>
    <row r="24" spans="1:18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8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8" x14ac:dyDescent="0.25">
      <c r="A27" s="3" t="s">
        <v>71</v>
      </c>
    </row>
    <row r="28" spans="1:18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8" x14ac:dyDescent="0.25">
      <c r="A29" s="17" t="s">
        <v>36</v>
      </c>
      <c r="B29" s="26">
        <f t="shared" ref="B29:J29" si="10">B4+B17</f>
        <v>1162</v>
      </c>
      <c r="C29" s="29">
        <f t="shared" si="10"/>
        <v>5932</v>
      </c>
      <c r="D29" s="29">
        <f t="shared" si="10"/>
        <v>2199</v>
      </c>
      <c r="E29" s="29">
        <f t="shared" si="10"/>
        <v>30343</v>
      </c>
      <c r="F29" s="29">
        <f t="shared" si="10"/>
        <v>65856</v>
      </c>
      <c r="G29" s="29">
        <f t="shared" si="10"/>
        <v>240600</v>
      </c>
      <c r="H29" s="29">
        <f t="shared" si="10"/>
        <v>0</v>
      </c>
      <c r="I29" s="29">
        <f t="shared" si="10"/>
        <v>1652111</v>
      </c>
      <c r="J29" s="11">
        <f t="shared" si="10"/>
        <v>1998203</v>
      </c>
    </row>
    <row r="30" spans="1:18" x14ac:dyDescent="0.25">
      <c r="A30" s="19" t="s">
        <v>30</v>
      </c>
      <c r="B30" s="18">
        <f t="shared" ref="B30:J30" si="11">B5+B18</f>
        <v>7055</v>
      </c>
      <c r="C30" s="4">
        <f t="shared" si="11"/>
        <v>28121</v>
      </c>
      <c r="D30" s="4">
        <f t="shared" si="11"/>
        <v>85512</v>
      </c>
      <c r="E30" s="4">
        <f t="shared" si="11"/>
        <v>261766</v>
      </c>
      <c r="F30" s="4">
        <f t="shared" si="11"/>
        <v>282700</v>
      </c>
      <c r="G30" s="4">
        <f t="shared" si="11"/>
        <v>580988</v>
      </c>
      <c r="H30" s="4">
        <f t="shared" si="11"/>
        <v>0</v>
      </c>
      <c r="I30" s="4">
        <f t="shared" si="11"/>
        <v>631854</v>
      </c>
      <c r="J30" s="12">
        <f t="shared" si="11"/>
        <v>1877996</v>
      </c>
    </row>
    <row r="31" spans="1:18" x14ac:dyDescent="0.25">
      <c r="A31" s="19" t="s">
        <v>31</v>
      </c>
      <c r="B31" s="18">
        <f t="shared" ref="B31:J31" si="12">B6+B19</f>
        <v>70659</v>
      </c>
      <c r="C31" s="4">
        <f t="shared" si="12"/>
        <v>348574</v>
      </c>
      <c r="D31" s="4">
        <f t="shared" si="12"/>
        <v>998978</v>
      </c>
      <c r="E31" s="4">
        <f t="shared" si="12"/>
        <v>1311934</v>
      </c>
      <c r="F31" s="4">
        <f t="shared" si="12"/>
        <v>819695</v>
      </c>
      <c r="G31" s="4">
        <f t="shared" si="12"/>
        <v>1886170</v>
      </c>
      <c r="H31" s="4">
        <f t="shared" si="12"/>
        <v>1652</v>
      </c>
      <c r="I31" s="4">
        <f t="shared" si="12"/>
        <v>369986</v>
      </c>
      <c r="J31" s="12">
        <f t="shared" si="12"/>
        <v>5807648</v>
      </c>
    </row>
    <row r="32" spans="1:18" x14ac:dyDescent="0.25">
      <c r="A32" s="19" t="s">
        <v>32</v>
      </c>
      <c r="B32" s="18">
        <f t="shared" ref="B32:J32" si="13">B7+B20</f>
        <v>148656</v>
      </c>
      <c r="C32" s="4">
        <f t="shared" si="13"/>
        <v>627956</v>
      </c>
      <c r="D32" s="4">
        <f t="shared" si="13"/>
        <v>1209171</v>
      </c>
      <c r="E32" s="4">
        <f t="shared" si="13"/>
        <v>1355445</v>
      </c>
      <c r="F32" s="4">
        <f t="shared" si="13"/>
        <v>699979</v>
      </c>
      <c r="G32" s="4">
        <f t="shared" si="13"/>
        <v>1974300</v>
      </c>
      <c r="H32" s="4">
        <f t="shared" si="13"/>
        <v>34048</v>
      </c>
      <c r="I32" s="4">
        <f t="shared" si="13"/>
        <v>374797</v>
      </c>
      <c r="J32" s="12">
        <f t="shared" si="13"/>
        <v>6424352</v>
      </c>
    </row>
    <row r="33" spans="1:10" x14ac:dyDescent="0.25">
      <c r="A33" s="19" t="s">
        <v>33</v>
      </c>
      <c r="B33" s="18">
        <f t="shared" ref="B33:J33" si="14">B8+B21</f>
        <v>80217</v>
      </c>
      <c r="C33" s="4">
        <f t="shared" si="14"/>
        <v>260663</v>
      </c>
      <c r="D33" s="4">
        <f t="shared" si="14"/>
        <v>507872</v>
      </c>
      <c r="E33" s="4">
        <f t="shared" si="14"/>
        <v>463731</v>
      </c>
      <c r="F33" s="4">
        <f t="shared" si="14"/>
        <v>218899</v>
      </c>
      <c r="G33" s="4">
        <f t="shared" si="14"/>
        <v>614672</v>
      </c>
      <c r="H33" s="4">
        <f t="shared" si="14"/>
        <v>1484168</v>
      </c>
      <c r="I33" s="4">
        <f t="shared" si="14"/>
        <v>273055</v>
      </c>
      <c r="J33" s="12">
        <f t="shared" si="14"/>
        <v>3903277</v>
      </c>
    </row>
    <row r="34" spans="1:10" x14ac:dyDescent="0.25">
      <c r="A34" s="31" t="s">
        <v>59</v>
      </c>
      <c r="B34" s="18">
        <f t="shared" ref="B34:J34" si="15">B9+B22</f>
        <v>11013</v>
      </c>
      <c r="C34" s="4">
        <f t="shared" si="15"/>
        <v>40819</v>
      </c>
      <c r="D34" s="4">
        <f t="shared" si="15"/>
        <v>63602</v>
      </c>
      <c r="E34" s="4">
        <f t="shared" si="15"/>
        <v>29756</v>
      </c>
      <c r="F34" s="4">
        <f t="shared" si="15"/>
        <v>14171</v>
      </c>
      <c r="G34" s="4">
        <f t="shared" si="15"/>
        <v>35047</v>
      </c>
      <c r="H34" s="4">
        <f t="shared" si="15"/>
        <v>4880346</v>
      </c>
      <c r="I34" s="4">
        <f t="shared" si="15"/>
        <v>55799</v>
      </c>
      <c r="J34" s="12">
        <f t="shared" si="15"/>
        <v>5130553</v>
      </c>
    </row>
    <row r="35" spans="1:10" x14ac:dyDescent="0.25">
      <c r="A35" s="43" t="s">
        <v>113</v>
      </c>
      <c r="B35" s="21">
        <f t="shared" ref="B35:J35" si="16">B10+B23</f>
        <v>318762</v>
      </c>
      <c r="C35" s="10">
        <f t="shared" si="16"/>
        <v>1312065</v>
      </c>
      <c r="D35" s="10">
        <f t="shared" si="16"/>
        <v>2867334</v>
      </c>
      <c r="E35" s="10">
        <f t="shared" si="16"/>
        <v>3452975</v>
      </c>
      <c r="F35" s="10">
        <f t="shared" si="16"/>
        <v>2101300</v>
      </c>
      <c r="G35" s="10">
        <f t="shared" si="16"/>
        <v>5331777</v>
      </c>
      <c r="H35" s="10">
        <f t="shared" si="16"/>
        <v>6400214</v>
      </c>
      <c r="I35" s="10">
        <f t="shared" si="16"/>
        <v>3357602</v>
      </c>
      <c r="J35" s="13">
        <f t="shared" si="16"/>
        <v>25142029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baseColWidth="10" defaultRowHeight="15" x14ac:dyDescent="0.25"/>
  <cols>
    <col min="1" max="1" width="28.28515625" style="2" customWidth="1"/>
    <col min="2" max="2" width="16" style="2" customWidth="1"/>
    <col min="3" max="3" width="16.85546875" style="2" customWidth="1"/>
    <col min="4" max="4" width="13.42578125" style="2" customWidth="1"/>
    <col min="5" max="5" width="14.28515625" style="2" bestFit="1" customWidth="1"/>
    <col min="6" max="6" width="14.42578125" style="2" customWidth="1"/>
    <col min="7" max="7" width="14" style="2" customWidth="1"/>
    <col min="8" max="11" width="11.42578125" style="2"/>
    <col min="12" max="12" width="14.28515625" style="2" bestFit="1" customWidth="1"/>
    <col min="13" max="16384" width="11.42578125" style="2"/>
  </cols>
  <sheetData>
    <row r="1" spans="1:12" x14ac:dyDescent="0.25">
      <c r="A1" s="1" t="s">
        <v>278</v>
      </c>
    </row>
    <row r="3" spans="1:12" x14ac:dyDescent="0.25">
      <c r="A3" s="50"/>
      <c r="B3" s="37" t="s">
        <v>69</v>
      </c>
      <c r="C3" s="38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12" x14ac:dyDescent="0.25">
      <c r="A4" s="8" t="s">
        <v>162</v>
      </c>
      <c r="B4" s="4">
        <v>727933</v>
      </c>
      <c r="C4" s="4">
        <v>7149765</v>
      </c>
      <c r="D4" s="11">
        <f>B4+C4</f>
        <v>7877698</v>
      </c>
      <c r="E4" s="4">
        <v>503171</v>
      </c>
      <c r="F4" s="4">
        <v>7374527</v>
      </c>
      <c r="G4" s="11">
        <f>E4+F4</f>
        <v>7877698</v>
      </c>
      <c r="H4" s="80"/>
      <c r="I4" s="80"/>
      <c r="K4" s="80"/>
      <c r="L4" s="80"/>
    </row>
    <row r="5" spans="1:12" x14ac:dyDescent="0.25">
      <c r="A5" s="9" t="s">
        <v>163</v>
      </c>
      <c r="B5" s="4">
        <v>187630</v>
      </c>
      <c r="C5" s="4">
        <v>2633310</v>
      </c>
      <c r="D5" s="12">
        <f t="shared" ref="D5:D16" si="0">B5+C5</f>
        <v>2820940</v>
      </c>
      <c r="E5" s="4">
        <v>126143</v>
      </c>
      <c r="F5" s="4">
        <v>2694797</v>
      </c>
      <c r="G5" s="12">
        <f t="shared" ref="G5:G16" si="1">E5+F5</f>
        <v>2820940</v>
      </c>
      <c r="H5" s="80"/>
      <c r="I5" s="80"/>
      <c r="K5" s="80"/>
      <c r="L5" s="80"/>
    </row>
    <row r="6" spans="1:12" x14ac:dyDescent="0.25">
      <c r="A6" s="9" t="s">
        <v>164</v>
      </c>
      <c r="B6" s="4">
        <v>109555</v>
      </c>
      <c r="C6" s="4">
        <v>3184295</v>
      </c>
      <c r="D6" s="12">
        <f t="shared" si="0"/>
        <v>3293850</v>
      </c>
      <c r="E6" s="4">
        <v>81292</v>
      </c>
      <c r="F6" s="4">
        <v>3212558</v>
      </c>
      <c r="G6" s="12">
        <f t="shared" si="1"/>
        <v>3293850</v>
      </c>
      <c r="H6" s="80"/>
      <c r="I6" s="80"/>
      <c r="K6" s="80"/>
      <c r="L6" s="80"/>
    </row>
    <row r="7" spans="1:12" x14ac:dyDescent="0.25">
      <c r="A7" s="9" t="s">
        <v>165</v>
      </c>
      <c r="B7" s="4">
        <v>172601</v>
      </c>
      <c r="C7" s="4">
        <v>2405991</v>
      </c>
      <c r="D7" s="12">
        <f t="shared" si="0"/>
        <v>2578592</v>
      </c>
      <c r="E7" s="4">
        <v>121692</v>
      </c>
      <c r="F7" s="4">
        <v>2456900</v>
      </c>
      <c r="G7" s="12">
        <f t="shared" si="1"/>
        <v>2578592</v>
      </c>
      <c r="H7" s="80"/>
      <c r="I7" s="80"/>
      <c r="K7" s="80"/>
      <c r="L7" s="80"/>
    </row>
    <row r="8" spans="1:12" x14ac:dyDescent="0.25">
      <c r="A8" s="9" t="s">
        <v>166</v>
      </c>
      <c r="B8" s="4">
        <v>33526</v>
      </c>
      <c r="C8" s="4">
        <v>293757</v>
      </c>
      <c r="D8" s="12">
        <f t="shared" si="0"/>
        <v>327283</v>
      </c>
      <c r="E8" s="4">
        <v>30308</v>
      </c>
      <c r="F8" s="4">
        <v>296975</v>
      </c>
      <c r="G8" s="12">
        <f t="shared" si="1"/>
        <v>327283</v>
      </c>
      <c r="H8" s="80"/>
      <c r="I8" s="80"/>
      <c r="K8" s="80"/>
      <c r="L8" s="80"/>
    </row>
    <row r="9" spans="1:12" x14ac:dyDescent="0.25">
      <c r="A9" s="9" t="s">
        <v>167</v>
      </c>
      <c r="B9" s="4">
        <v>484504</v>
      </c>
      <c r="C9" s="4">
        <v>5074547</v>
      </c>
      <c r="D9" s="12">
        <f t="shared" si="0"/>
        <v>5559051</v>
      </c>
      <c r="E9" s="4">
        <v>336767</v>
      </c>
      <c r="F9" s="4">
        <v>5222284</v>
      </c>
      <c r="G9" s="12">
        <f t="shared" si="1"/>
        <v>5559051</v>
      </c>
      <c r="H9" s="80"/>
      <c r="I9" s="80"/>
      <c r="K9" s="80"/>
      <c r="L9" s="80"/>
    </row>
    <row r="10" spans="1:12" x14ac:dyDescent="0.25">
      <c r="A10" s="9" t="s">
        <v>168</v>
      </c>
      <c r="B10" s="4">
        <v>314620</v>
      </c>
      <c r="C10" s="4">
        <v>5695356</v>
      </c>
      <c r="D10" s="12">
        <f t="shared" si="0"/>
        <v>6009976</v>
      </c>
      <c r="E10" s="4">
        <v>225044</v>
      </c>
      <c r="F10" s="4">
        <v>5784932</v>
      </c>
      <c r="G10" s="12">
        <f t="shared" si="1"/>
        <v>6009976</v>
      </c>
      <c r="H10" s="80"/>
      <c r="I10" s="80"/>
      <c r="K10" s="80"/>
      <c r="L10" s="80"/>
    </row>
    <row r="11" spans="1:12" x14ac:dyDescent="0.25">
      <c r="A11" s="9" t="s">
        <v>169</v>
      </c>
      <c r="B11" s="4">
        <v>2296078</v>
      </c>
      <c r="C11" s="4">
        <v>9786066</v>
      </c>
      <c r="D11" s="12">
        <f t="shared" si="0"/>
        <v>12082144</v>
      </c>
      <c r="E11" s="4">
        <v>1654861</v>
      </c>
      <c r="F11" s="4">
        <v>10427283</v>
      </c>
      <c r="G11" s="12">
        <f t="shared" si="1"/>
        <v>12082144</v>
      </c>
      <c r="H11" s="80"/>
      <c r="I11" s="80"/>
      <c r="K11" s="80"/>
      <c r="L11" s="80"/>
    </row>
    <row r="12" spans="1:12" x14ac:dyDescent="0.25">
      <c r="A12" s="9" t="s">
        <v>170</v>
      </c>
      <c r="B12" s="4">
        <v>137304</v>
      </c>
      <c r="C12" s="4">
        <v>3201827</v>
      </c>
      <c r="D12" s="12">
        <f t="shared" si="0"/>
        <v>3339131</v>
      </c>
      <c r="E12" s="4">
        <v>94329</v>
      </c>
      <c r="F12" s="4">
        <v>3244802</v>
      </c>
      <c r="G12" s="12">
        <f t="shared" si="1"/>
        <v>3339131</v>
      </c>
      <c r="H12" s="80"/>
      <c r="I12" s="80"/>
      <c r="K12" s="80"/>
      <c r="L12" s="80"/>
    </row>
    <row r="13" spans="1:12" x14ac:dyDescent="0.25">
      <c r="A13" s="9" t="s">
        <v>171</v>
      </c>
      <c r="B13" s="4">
        <v>355817</v>
      </c>
      <c r="C13" s="4">
        <v>5555665</v>
      </c>
      <c r="D13" s="12">
        <f t="shared" si="0"/>
        <v>5911482</v>
      </c>
      <c r="E13" s="4">
        <v>260688</v>
      </c>
      <c r="F13" s="4">
        <v>5650794</v>
      </c>
      <c r="G13" s="12">
        <f t="shared" si="1"/>
        <v>5911482</v>
      </c>
      <c r="H13" s="80"/>
      <c r="I13" s="80"/>
      <c r="K13" s="80"/>
      <c r="L13" s="80"/>
    </row>
    <row r="14" spans="1:12" x14ac:dyDescent="0.25">
      <c r="A14" s="9" t="s">
        <v>172</v>
      </c>
      <c r="B14" s="4">
        <v>497253</v>
      </c>
      <c r="C14" s="4">
        <v>5276932</v>
      </c>
      <c r="D14" s="12">
        <f t="shared" si="0"/>
        <v>5774185</v>
      </c>
      <c r="E14" s="4">
        <v>323389</v>
      </c>
      <c r="F14" s="4">
        <v>5450796</v>
      </c>
      <c r="G14" s="12">
        <f t="shared" si="1"/>
        <v>5774185</v>
      </c>
      <c r="H14" s="80"/>
      <c r="I14" s="80"/>
      <c r="K14" s="80"/>
      <c r="L14" s="80"/>
    </row>
    <row r="15" spans="1:12" x14ac:dyDescent="0.25">
      <c r="A15" s="9" t="s">
        <v>173</v>
      </c>
      <c r="B15" s="4">
        <v>138294</v>
      </c>
      <c r="C15" s="4">
        <v>3580218</v>
      </c>
      <c r="D15" s="12">
        <f t="shared" si="0"/>
        <v>3718512</v>
      </c>
      <c r="E15" s="4">
        <v>98221</v>
      </c>
      <c r="F15" s="4">
        <v>3620291</v>
      </c>
      <c r="G15" s="12">
        <f t="shared" si="1"/>
        <v>3718512</v>
      </c>
      <c r="H15" s="80"/>
      <c r="I15" s="80"/>
      <c r="K15" s="80"/>
      <c r="L15" s="80"/>
    </row>
    <row r="16" spans="1:12" x14ac:dyDescent="0.25">
      <c r="A16" s="9" t="s">
        <v>174</v>
      </c>
      <c r="B16" s="4">
        <v>527184</v>
      </c>
      <c r="C16" s="4">
        <v>4480793</v>
      </c>
      <c r="D16" s="53">
        <f t="shared" si="0"/>
        <v>5007977</v>
      </c>
      <c r="E16" s="4">
        <v>351958</v>
      </c>
      <c r="F16" s="4">
        <v>4656019</v>
      </c>
      <c r="G16" s="53">
        <f t="shared" si="1"/>
        <v>5007977</v>
      </c>
      <c r="H16" s="80"/>
      <c r="I16" s="80"/>
      <c r="K16" s="80"/>
      <c r="L16" s="80"/>
    </row>
    <row r="17" spans="1:8" x14ac:dyDescent="0.25">
      <c r="A17" s="7" t="s">
        <v>175</v>
      </c>
      <c r="B17" s="10">
        <f>SUM(B4:B16)</f>
        <v>5982299</v>
      </c>
      <c r="C17" s="10">
        <f t="shared" ref="C17:D17" si="2">SUM(C4:C16)</f>
        <v>58318522</v>
      </c>
      <c r="D17" s="53">
        <f t="shared" si="2"/>
        <v>64300821</v>
      </c>
      <c r="E17" s="10">
        <f>SUM(E4:E16)</f>
        <v>4207863</v>
      </c>
      <c r="F17" s="10">
        <f t="shared" ref="F17" si="3">SUM(F4:F16)</f>
        <v>60092958</v>
      </c>
      <c r="G17" s="53">
        <f t="shared" ref="G17" si="4">SUM(G4:G16)</f>
        <v>64300821</v>
      </c>
      <c r="H17" s="80"/>
    </row>
    <row r="18" spans="1:8" x14ac:dyDescent="0.25">
      <c r="A18" s="9" t="s">
        <v>176</v>
      </c>
      <c r="B18" s="4">
        <v>18635.810000000001</v>
      </c>
      <c r="C18" s="4">
        <v>379354.19</v>
      </c>
      <c r="D18" s="12">
        <f t="shared" ref="D18:D21" si="5">B18+C18</f>
        <v>397990</v>
      </c>
      <c r="E18" s="4">
        <v>19553.669999999998</v>
      </c>
      <c r="F18" s="4">
        <v>378436.33</v>
      </c>
      <c r="G18" s="12">
        <f>E18+F18</f>
        <v>397990</v>
      </c>
      <c r="H18" s="80"/>
    </row>
    <row r="19" spans="1:8" x14ac:dyDescent="0.25">
      <c r="A19" s="9" t="s">
        <v>177</v>
      </c>
      <c r="B19" s="4">
        <v>77397.440000000002</v>
      </c>
      <c r="C19" s="4">
        <v>182467.56</v>
      </c>
      <c r="D19" s="12">
        <f t="shared" si="5"/>
        <v>259865</v>
      </c>
      <c r="E19" s="4">
        <v>91482.07</v>
      </c>
      <c r="F19" s="4">
        <v>168382.93</v>
      </c>
      <c r="G19" s="12">
        <f t="shared" ref="G19:G21" si="6">E19+F19</f>
        <v>259865</v>
      </c>
      <c r="H19" s="80"/>
    </row>
    <row r="20" spans="1:8" x14ac:dyDescent="0.25">
      <c r="A20" s="9" t="s">
        <v>180</v>
      </c>
      <c r="B20" s="4">
        <v>18911.150000000001</v>
      </c>
      <c r="C20" s="4">
        <v>831815.85</v>
      </c>
      <c r="D20" s="12">
        <f t="shared" si="5"/>
        <v>850727</v>
      </c>
      <c r="E20" s="4">
        <v>8895.2800000000007</v>
      </c>
      <c r="F20" s="4">
        <v>841831.73</v>
      </c>
      <c r="G20" s="12">
        <f t="shared" si="6"/>
        <v>850727.01</v>
      </c>
      <c r="H20" s="80"/>
    </row>
    <row r="21" spans="1:8" x14ac:dyDescent="0.25">
      <c r="A21" s="9" t="s">
        <v>178</v>
      </c>
      <c r="B21" s="4">
        <v>9450.14</v>
      </c>
      <c r="C21" s="4">
        <v>371426.86</v>
      </c>
      <c r="D21" s="12">
        <f t="shared" si="5"/>
        <v>380877</v>
      </c>
      <c r="E21" s="4">
        <v>7654.05</v>
      </c>
      <c r="F21" s="4">
        <v>373222.95</v>
      </c>
      <c r="G21" s="12">
        <f t="shared" si="6"/>
        <v>380877</v>
      </c>
      <c r="H21" s="80"/>
    </row>
    <row r="22" spans="1:8" x14ac:dyDescent="0.25">
      <c r="A22" s="7" t="s">
        <v>179</v>
      </c>
      <c r="B22" s="10">
        <f>SUM(B17:B21)</f>
        <v>6106693.54</v>
      </c>
      <c r="C22" s="10">
        <f t="shared" ref="C22:D22" si="7">SUM(C17:C21)</f>
        <v>60083586.460000001</v>
      </c>
      <c r="D22" s="13">
        <f t="shared" si="7"/>
        <v>66190280</v>
      </c>
      <c r="E22" s="10">
        <f>SUM(E17:E21)</f>
        <v>4335448.07</v>
      </c>
      <c r="F22" s="10">
        <f t="shared" ref="F22" si="8">SUM(F17:F21)</f>
        <v>61854831.939999998</v>
      </c>
      <c r="G22" s="13">
        <f t="shared" ref="G22" si="9">SUM(G17:G21)</f>
        <v>66190280.009999998</v>
      </c>
      <c r="H22" s="80"/>
    </row>
    <row r="23" spans="1:8" x14ac:dyDescent="0.25">
      <c r="A23" s="48" t="s">
        <v>298</v>
      </c>
    </row>
    <row r="24" spans="1:8" x14ac:dyDescent="0.25">
      <c r="A24" s="48" t="s">
        <v>299</v>
      </c>
    </row>
    <row r="25" spans="1:8" x14ac:dyDescent="0.25">
      <c r="A25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8" x14ac:dyDescent="0.25">
      <c r="A1" s="1" t="s">
        <v>80</v>
      </c>
    </row>
    <row r="2" spans="1:18" x14ac:dyDescent="0.25">
      <c r="A2" s="3" t="s">
        <v>69</v>
      </c>
    </row>
    <row r="3" spans="1:18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8" x14ac:dyDescent="0.25">
      <c r="A4" s="17" t="s">
        <v>36</v>
      </c>
      <c r="B4" s="26">
        <v>11</v>
      </c>
      <c r="C4" s="29">
        <v>294</v>
      </c>
      <c r="D4" s="29">
        <v>134</v>
      </c>
      <c r="E4" s="29">
        <v>1118</v>
      </c>
      <c r="F4" s="29">
        <v>6050</v>
      </c>
      <c r="G4" s="29">
        <v>1141</v>
      </c>
      <c r="H4" s="29">
        <v>0</v>
      </c>
      <c r="I4" s="29">
        <v>86890</v>
      </c>
      <c r="J4" s="11">
        <f>SUM(B4:I4)</f>
        <v>95638</v>
      </c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30</v>
      </c>
      <c r="B5" s="18">
        <v>34</v>
      </c>
      <c r="C5" s="4">
        <v>1173</v>
      </c>
      <c r="D5" s="4">
        <v>5434</v>
      </c>
      <c r="E5" s="4">
        <v>12882</v>
      </c>
      <c r="F5" s="4">
        <v>38990</v>
      </c>
      <c r="G5" s="4">
        <v>7594</v>
      </c>
      <c r="H5" s="4">
        <v>0</v>
      </c>
      <c r="I5" s="4">
        <v>95851</v>
      </c>
      <c r="J5" s="12">
        <f t="shared" ref="J5:J10" si="0">SUM(B5:I5)</f>
        <v>161958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31</v>
      </c>
      <c r="B6" s="18">
        <v>678</v>
      </c>
      <c r="C6" s="4">
        <v>16501</v>
      </c>
      <c r="D6" s="4">
        <v>87091</v>
      </c>
      <c r="E6" s="4">
        <v>117551</v>
      </c>
      <c r="F6" s="4">
        <v>263370</v>
      </c>
      <c r="G6" s="4">
        <v>65103</v>
      </c>
      <c r="H6" s="4">
        <v>358</v>
      </c>
      <c r="I6" s="4">
        <v>285120</v>
      </c>
      <c r="J6" s="12">
        <f t="shared" si="0"/>
        <v>835772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32</v>
      </c>
      <c r="B7" s="18">
        <v>1962</v>
      </c>
      <c r="C7" s="4">
        <v>28664</v>
      </c>
      <c r="D7" s="4">
        <v>69941</v>
      </c>
      <c r="E7" s="4">
        <v>109362</v>
      </c>
      <c r="F7" s="4">
        <v>318451</v>
      </c>
      <c r="G7" s="4">
        <v>97041</v>
      </c>
      <c r="H7" s="4">
        <v>4359</v>
      </c>
      <c r="I7" s="4">
        <v>208793</v>
      </c>
      <c r="J7" s="12">
        <f t="shared" si="0"/>
        <v>838573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33</v>
      </c>
      <c r="B8" s="18">
        <v>1158</v>
      </c>
      <c r="C8" s="4">
        <v>10497</v>
      </c>
      <c r="D8" s="4">
        <v>22714</v>
      </c>
      <c r="E8" s="4">
        <v>34890</v>
      </c>
      <c r="F8" s="4">
        <v>114085</v>
      </c>
      <c r="G8" s="4">
        <v>36963</v>
      </c>
      <c r="H8" s="4">
        <v>98521</v>
      </c>
      <c r="I8" s="4">
        <v>138253</v>
      </c>
      <c r="J8" s="12">
        <f t="shared" si="0"/>
        <v>457081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31" t="s">
        <v>59</v>
      </c>
      <c r="B9" s="18">
        <v>290</v>
      </c>
      <c r="C9" s="4">
        <v>1919</v>
      </c>
      <c r="D9" s="4">
        <v>2736</v>
      </c>
      <c r="E9" s="4">
        <v>2978</v>
      </c>
      <c r="F9" s="4">
        <v>8137</v>
      </c>
      <c r="G9" s="4">
        <v>2400</v>
      </c>
      <c r="H9" s="4">
        <v>438969</v>
      </c>
      <c r="I9" s="4">
        <v>75053</v>
      </c>
      <c r="J9" s="12">
        <f t="shared" si="0"/>
        <v>532482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43" t="s">
        <v>113</v>
      </c>
      <c r="B10" s="21">
        <v>54.21</v>
      </c>
      <c r="C10" s="10">
        <v>119.36</v>
      </c>
      <c r="D10" s="10">
        <v>177.81</v>
      </c>
      <c r="E10" s="10">
        <v>266.8</v>
      </c>
      <c r="F10" s="10">
        <v>618.32000000000005</v>
      </c>
      <c r="G10" s="10">
        <v>309.39999999999998</v>
      </c>
      <c r="H10" s="10">
        <v>126356.47</v>
      </c>
      <c r="I10" s="10">
        <v>21467.68</v>
      </c>
      <c r="J10" s="13">
        <f t="shared" si="0"/>
        <v>149370.04999999999</v>
      </c>
    </row>
    <row r="11" spans="1:18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8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8" x14ac:dyDescent="0.25">
      <c r="A13" s="39" t="s">
        <v>347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8" x14ac:dyDescent="0.25">
      <c r="A15" s="3" t="s">
        <v>70</v>
      </c>
    </row>
    <row r="16" spans="1:18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8" x14ac:dyDescent="0.25">
      <c r="A17" s="17" t="s">
        <v>36</v>
      </c>
      <c r="B17" s="26">
        <v>258</v>
      </c>
      <c r="C17" s="29">
        <v>3294</v>
      </c>
      <c r="D17" s="29">
        <v>1379</v>
      </c>
      <c r="E17" s="29">
        <v>22528</v>
      </c>
      <c r="F17" s="29">
        <v>142462</v>
      </c>
      <c r="G17" s="29">
        <v>30450</v>
      </c>
      <c r="H17" s="29">
        <v>0</v>
      </c>
      <c r="I17" s="29">
        <v>1598341</v>
      </c>
      <c r="J17" s="11">
        <f>SUM(B17:I17)</f>
        <v>1798712</v>
      </c>
      <c r="K17" s="114"/>
      <c r="L17" s="114"/>
      <c r="M17" s="114"/>
      <c r="N17" s="114"/>
      <c r="O17" s="114"/>
      <c r="P17" s="114"/>
      <c r="Q17" s="114"/>
      <c r="R17" s="114"/>
    </row>
    <row r="18" spans="1:18" x14ac:dyDescent="0.25">
      <c r="A18" s="19" t="s">
        <v>30</v>
      </c>
      <c r="B18" s="18">
        <v>1146</v>
      </c>
      <c r="C18" s="4">
        <v>14047</v>
      </c>
      <c r="D18" s="4">
        <v>59964</v>
      </c>
      <c r="E18" s="4">
        <v>272369</v>
      </c>
      <c r="F18" s="4">
        <v>587187</v>
      </c>
      <c r="G18" s="4">
        <v>99980</v>
      </c>
      <c r="H18" s="4">
        <v>0</v>
      </c>
      <c r="I18" s="4">
        <v>644806</v>
      </c>
      <c r="J18" s="12">
        <f t="shared" ref="J18:J23" si="1">SUM(B18:I18)</f>
        <v>1679499</v>
      </c>
      <c r="K18" s="114"/>
      <c r="L18" s="114"/>
      <c r="M18" s="114"/>
      <c r="N18" s="114"/>
      <c r="O18" s="114"/>
      <c r="P18" s="114"/>
      <c r="Q18" s="114"/>
      <c r="R18" s="114"/>
    </row>
    <row r="19" spans="1:18" x14ac:dyDescent="0.25">
      <c r="A19" s="19" t="s">
        <v>31</v>
      </c>
      <c r="B19" s="18">
        <v>16047</v>
      </c>
      <c r="C19" s="4">
        <v>130454</v>
      </c>
      <c r="D19" s="4">
        <v>722798</v>
      </c>
      <c r="E19" s="4">
        <v>1512728</v>
      </c>
      <c r="F19" s="4">
        <v>1898051</v>
      </c>
      <c r="G19" s="4">
        <v>318482</v>
      </c>
      <c r="H19" s="4">
        <v>1751</v>
      </c>
      <c r="I19" s="4">
        <v>539424</v>
      </c>
      <c r="J19" s="12">
        <f t="shared" si="1"/>
        <v>5139735</v>
      </c>
      <c r="K19" s="114"/>
      <c r="L19" s="114"/>
      <c r="M19" s="114"/>
      <c r="N19" s="114"/>
      <c r="O19" s="114"/>
      <c r="P19" s="114"/>
      <c r="Q19" s="114"/>
      <c r="R19" s="114"/>
    </row>
    <row r="20" spans="1:18" x14ac:dyDescent="0.25">
      <c r="A20" s="19" t="s">
        <v>32</v>
      </c>
      <c r="B20" s="18">
        <v>49511</v>
      </c>
      <c r="C20" s="4">
        <v>218155</v>
      </c>
      <c r="D20" s="4">
        <v>744817</v>
      </c>
      <c r="E20" s="4">
        <v>1410623</v>
      </c>
      <c r="F20" s="4">
        <v>2232223</v>
      </c>
      <c r="G20" s="4">
        <v>443849</v>
      </c>
      <c r="H20" s="4">
        <v>38675</v>
      </c>
      <c r="I20" s="4">
        <v>612879</v>
      </c>
      <c r="J20" s="12">
        <f t="shared" si="1"/>
        <v>5750732</v>
      </c>
      <c r="K20" s="114"/>
      <c r="L20" s="114"/>
      <c r="M20" s="114"/>
      <c r="N20" s="114"/>
      <c r="O20" s="114"/>
      <c r="P20" s="114"/>
      <c r="Q20" s="114"/>
      <c r="R20" s="114"/>
    </row>
    <row r="21" spans="1:18" x14ac:dyDescent="0.25">
      <c r="A21" s="19" t="s">
        <v>33</v>
      </c>
      <c r="B21" s="18">
        <v>34890</v>
      </c>
      <c r="C21" s="4">
        <v>86520</v>
      </c>
      <c r="D21" s="4">
        <v>270582</v>
      </c>
      <c r="E21" s="4">
        <v>477438</v>
      </c>
      <c r="F21" s="4">
        <v>849678</v>
      </c>
      <c r="G21" s="4">
        <v>165963</v>
      </c>
      <c r="H21" s="4">
        <v>1314907</v>
      </c>
      <c r="I21" s="4">
        <v>546963</v>
      </c>
      <c r="J21" s="12">
        <f t="shared" si="1"/>
        <v>3746941</v>
      </c>
      <c r="K21" s="114"/>
      <c r="L21" s="114"/>
      <c r="M21" s="114"/>
      <c r="N21" s="114"/>
      <c r="O21" s="114"/>
      <c r="P21" s="114"/>
      <c r="Q21" s="114"/>
      <c r="R21" s="114"/>
    </row>
    <row r="22" spans="1:18" x14ac:dyDescent="0.25">
      <c r="A22" s="31" t="s">
        <v>59</v>
      </c>
      <c r="B22" s="18">
        <v>7995</v>
      </c>
      <c r="C22" s="4">
        <v>19870</v>
      </c>
      <c r="D22" s="4">
        <v>20827</v>
      </c>
      <c r="E22" s="4">
        <v>24060</v>
      </c>
      <c r="F22" s="4">
        <v>49842</v>
      </c>
      <c r="G22" s="4">
        <v>11768</v>
      </c>
      <c r="H22" s="4">
        <v>5987019</v>
      </c>
      <c r="I22" s="4">
        <v>292283</v>
      </c>
      <c r="J22" s="12">
        <f t="shared" si="1"/>
        <v>6413664</v>
      </c>
      <c r="K22" s="114"/>
      <c r="L22" s="114"/>
      <c r="M22" s="114"/>
      <c r="N22" s="114"/>
      <c r="O22" s="114"/>
      <c r="P22" s="114"/>
      <c r="Q22" s="114"/>
      <c r="R22" s="114"/>
    </row>
    <row r="23" spans="1:18" x14ac:dyDescent="0.25">
      <c r="A23" s="43" t="s">
        <v>113</v>
      </c>
      <c r="B23" s="21">
        <f>SUM(B17:B22)</f>
        <v>109847</v>
      </c>
      <c r="C23" s="10">
        <f t="shared" ref="C23:I23" si="2">SUM(C17:C22)</f>
        <v>472340</v>
      </c>
      <c r="D23" s="10">
        <f t="shared" si="2"/>
        <v>1820367</v>
      </c>
      <c r="E23" s="10">
        <f t="shared" si="2"/>
        <v>3719746</v>
      </c>
      <c r="F23" s="10">
        <f t="shared" si="2"/>
        <v>5759443</v>
      </c>
      <c r="G23" s="10">
        <f t="shared" si="2"/>
        <v>1070492</v>
      </c>
      <c r="H23" s="10">
        <f t="shared" si="2"/>
        <v>7342352</v>
      </c>
      <c r="I23" s="10">
        <f t="shared" si="2"/>
        <v>4234696</v>
      </c>
      <c r="J23" s="13">
        <f t="shared" si="1"/>
        <v>24529283</v>
      </c>
    </row>
    <row r="24" spans="1:18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8" x14ac:dyDescent="0.25">
      <c r="A25" s="39" t="s">
        <v>347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8" x14ac:dyDescent="0.25">
      <c r="A27" s="3" t="s">
        <v>71</v>
      </c>
    </row>
    <row r="28" spans="1:18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8" x14ac:dyDescent="0.25">
      <c r="A29" s="17" t="s">
        <v>36</v>
      </c>
      <c r="B29" s="26">
        <f t="shared" ref="B29:J29" si="3">B4+B17</f>
        <v>269</v>
      </c>
      <c r="C29" s="29">
        <f t="shared" si="3"/>
        <v>3588</v>
      </c>
      <c r="D29" s="29">
        <f t="shared" si="3"/>
        <v>1513</v>
      </c>
      <c r="E29" s="29">
        <f t="shared" si="3"/>
        <v>23646</v>
      </c>
      <c r="F29" s="29">
        <f t="shared" si="3"/>
        <v>148512</v>
      </c>
      <c r="G29" s="29">
        <f t="shared" si="3"/>
        <v>31591</v>
      </c>
      <c r="H29" s="29">
        <f t="shared" si="3"/>
        <v>0</v>
      </c>
      <c r="I29" s="29">
        <f t="shared" si="3"/>
        <v>1685231</v>
      </c>
      <c r="J29" s="11">
        <f t="shared" si="3"/>
        <v>1894350</v>
      </c>
    </row>
    <row r="30" spans="1:18" x14ac:dyDescent="0.25">
      <c r="A30" s="19" t="s">
        <v>30</v>
      </c>
      <c r="B30" s="18">
        <f t="shared" ref="B30:J30" si="4">B5+B18</f>
        <v>1180</v>
      </c>
      <c r="C30" s="4">
        <f t="shared" si="4"/>
        <v>15220</v>
      </c>
      <c r="D30" s="4">
        <f t="shared" si="4"/>
        <v>65398</v>
      </c>
      <c r="E30" s="4">
        <f t="shared" si="4"/>
        <v>285251</v>
      </c>
      <c r="F30" s="4">
        <f t="shared" si="4"/>
        <v>626177</v>
      </c>
      <c r="G30" s="4">
        <f t="shared" si="4"/>
        <v>107574</v>
      </c>
      <c r="H30" s="4">
        <f t="shared" si="4"/>
        <v>0</v>
      </c>
      <c r="I30" s="4">
        <f t="shared" si="4"/>
        <v>740657</v>
      </c>
      <c r="J30" s="12">
        <f t="shared" si="4"/>
        <v>1841457</v>
      </c>
    </row>
    <row r="31" spans="1:18" x14ac:dyDescent="0.25">
      <c r="A31" s="19" t="s">
        <v>31</v>
      </c>
      <c r="B31" s="18">
        <f t="shared" ref="B31:J31" si="5">B6+B19</f>
        <v>16725</v>
      </c>
      <c r="C31" s="4">
        <f t="shared" si="5"/>
        <v>146955</v>
      </c>
      <c r="D31" s="4">
        <f t="shared" si="5"/>
        <v>809889</v>
      </c>
      <c r="E31" s="4">
        <f t="shared" si="5"/>
        <v>1630279</v>
      </c>
      <c r="F31" s="4">
        <f t="shared" si="5"/>
        <v>2161421</v>
      </c>
      <c r="G31" s="4">
        <f t="shared" si="5"/>
        <v>383585</v>
      </c>
      <c r="H31" s="4">
        <f t="shared" si="5"/>
        <v>2109</v>
      </c>
      <c r="I31" s="4">
        <f t="shared" si="5"/>
        <v>824544</v>
      </c>
      <c r="J31" s="12">
        <f t="shared" si="5"/>
        <v>5975507</v>
      </c>
    </row>
    <row r="32" spans="1:18" x14ac:dyDescent="0.25">
      <c r="A32" s="19" t="s">
        <v>32</v>
      </c>
      <c r="B32" s="18">
        <f t="shared" ref="B32:J32" si="6">B7+B20</f>
        <v>51473</v>
      </c>
      <c r="C32" s="4">
        <f t="shared" si="6"/>
        <v>246819</v>
      </c>
      <c r="D32" s="4">
        <f t="shared" si="6"/>
        <v>814758</v>
      </c>
      <c r="E32" s="4">
        <f t="shared" si="6"/>
        <v>1519985</v>
      </c>
      <c r="F32" s="4">
        <f t="shared" si="6"/>
        <v>2550674</v>
      </c>
      <c r="G32" s="4">
        <f t="shared" si="6"/>
        <v>540890</v>
      </c>
      <c r="H32" s="4">
        <f t="shared" si="6"/>
        <v>43034</v>
      </c>
      <c r="I32" s="4">
        <f t="shared" si="6"/>
        <v>821672</v>
      </c>
      <c r="J32" s="12">
        <f t="shared" si="6"/>
        <v>6589305</v>
      </c>
    </row>
    <row r="33" spans="1:10" x14ac:dyDescent="0.25">
      <c r="A33" s="19" t="s">
        <v>33</v>
      </c>
      <c r="B33" s="18">
        <f t="shared" ref="B33:J33" si="7">B8+B21</f>
        <v>36048</v>
      </c>
      <c r="C33" s="4">
        <f t="shared" si="7"/>
        <v>97017</v>
      </c>
      <c r="D33" s="4">
        <f t="shared" si="7"/>
        <v>293296</v>
      </c>
      <c r="E33" s="4">
        <f t="shared" si="7"/>
        <v>512328</v>
      </c>
      <c r="F33" s="4">
        <f t="shared" si="7"/>
        <v>963763</v>
      </c>
      <c r="G33" s="4">
        <f t="shared" si="7"/>
        <v>202926</v>
      </c>
      <c r="H33" s="4">
        <f t="shared" si="7"/>
        <v>1413428</v>
      </c>
      <c r="I33" s="4">
        <f t="shared" si="7"/>
        <v>685216</v>
      </c>
      <c r="J33" s="12">
        <f t="shared" si="7"/>
        <v>4204022</v>
      </c>
    </row>
    <row r="34" spans="1:10" x14ac:dyDescent="0.25">
      <c r="A34" s="31" t="s">
        <v>59</v>
      </c>
      <c r="B34" s="18">
        <f t="shared" ref="B34:J34" si="8">B9+B22</f>
        <v>8285</v>
      </c>
      <c r="C34" s="4">
        <f t="shared" si="8"/>
        <v>21789</v>
      </c>
      <c r="D34" s="4">
        <f t="shared" si="8"/>
        <v>23563</v>
      </c>
      <c r="E34" s="4">
        <f t="shared" si="8"/>
        <v>27038</v>
      </c>
      <c r="F34" s="4">
        <f t="shared" si="8"/>
        <v>57979</v>
      </c>
      <c r="G34" s="4">
        <f t="shared" si="8"/>
        <v>14168</v>
      </c>
      <c r="H34" s="4">
        <f t="shared" si="8"/>
        <v>6425988</v>
      </c>
      <c r="I34" s="4">
        <f t="shared" si="8"/>
        <v>367336</v>
      </c>
      <c r="J34" s="12">
        <f t="shared" si="8"/>
        <v>6946146</v>
      </c>
    </row>
    <row r="35" spans="1:10" x14ac:dyDescent="0.25">
      <c r="A35" s="43" t="s">
        <v>113</v>
      </c>
      <c r="B35" s="21">
        <f t="shared" ref="B35:J35" si="9">B10+B23</f>
        <v>109901.21</v>
      </c>
      <c r="C35" s="10">
        <f t="shared" si="9"/>
        <v>472459.36</v>
      </c>
      <c r="D35" s="10">
        <f t="shared" si="9"/>
        <v>1820544.81</v>
      </c>
      <c r="E35" s="10">
        <f t="shared" si="9"/>
        <v>3720012.8</v>
      </c>
      <c r="F35" s="10">
        <f t="shared" si="9"/>
        <v>5760061.3200000003</v>
      </c>
      <c r="G35" s="10">
        <f t="shared" si="9"/>
        <v>1070801.3999999999</v>
      </c>
      <c r="H35" s="10">
        <f t="shared" si="9"/>
        <v>7468708.4699999997</v>
      </c>
      <c r="I35" s="10">
        <f t="shared" si="9"/>
        <v>4256163.68</v>
      </c>
      <c r="J35" s="13">
        <f t="shared" si="9"/>
        <v>24678653.050000001</v>
      </c>
    </row>
    <row r="36" spans="1:10" x14ac:dyDescent="0.25">
      <c r="A36" s="48" t="s">
        <v>129</v>
      </c>
    </row>
    <row r="37" spans="1:10" x14ac:dyDescent="0.25">
      <c r="A37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baseColWidth="10" defaultRowHeight="15" x14ac:dyDescent="0.25"/>
  <cols>
    <col min="1" max="1" width="32.710937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126</v>
      </c>
    </row>
    <row r="2" spans="1:10" x14ac:dyDescent="0.25">
      <c r="A2" s="3" t="s">
        <v>1</v>
      </c>
    </row>
    <row r="3" spans="1:10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2" t="s">
        <v>85</v>
      </c>
    </row>
    <row r="4" spans="1:10" x14ac:dyDescent="0.25">
      <c r="A4" s="17" t="s">
        <v>100</v>
      </c>
      <c r="B4" s="5">
        <v>13153</v>
      </c>
      <c r="C4" s="5">
        <v>14836</v>
      </c>
      <c r="D4" s="5">
        <v>158129</v>
      </c>
      <c r="E4" s="5">
        <v>132511</v>
      </c>
      <c r="F4" s="11">
        <f>SUM(B4:E4)</f>
        <v>318629</v>
      </c>
      <c r="G4" s="114"/>
      <c r="H4" s="114"/>
      <c r="I4" s="114"/>
      <c r="J4" s="114"/>
    </row>
    <row r="5" spans="1:10" x14ac:dyDescent="0.25">
      <c r="A5" s="19" t="s">
        <v>101</v>
      </c>
      <c r="B5" s="5">
        <v>7838</v>
      </c>
      <c r="C5" s="5">
        <v>5022</v>
      </c>
      <c r="D5" s="5">
        <v>30976</v>
      </c>
      <c r="E5" s="5">
        <v>97166</v>
      </c>
      <c r="F5" s="12">
        <f t="shared" ref="F5:F15" si="0">SUM(B5:E5)</f>
        <v>141002</v>
      </c>
      <c r="G5" s="114"/>
      <c r="H5" s="114"/>
      <c r="I5" s="114"/>
      <c r="J5" s="114"/>
    </row>
    <row r="6" spans="1:10" x14ac:dyDescent="0.25">
      <c r="A6" s="19" t="s">
        <v>102</v>
      </c>
      <c r="B6" s="5">
        <v>9379</v>
      </c>
      <c r="C6" s="5">
        <v>3916</v>
      </c>
      <c r="D6" s="5">
        <v>29692</v>
      </c>
      <c r="E6" s="5">
        <v>67776</v>
      </c>
      <c r="F6" s="12">
        <f t="shared" si="0"/>
        <v>110763</v>
      </c>
      <c r="G6" s="114"/>
      <c r="H6" s="114"/>
      <c r="I6" s="114"/>
      <c r="J6" s="114"/>
    </row>
    <row r="7" spans="1:10" x14ac:dyDescent="0.25">
      <c r="A7" s="19" t="s">
        <v>103</v>
      </c>
      <c r="B7" s="5">
        <v>25681</v>
      </c>
      <c r="C7" s="5">
        <v>28197</v>
      </c>
      <c r="D7" s="5">
        <v>153351</v>
      </c>
      <c r="E7" s="5">
        <v>119589</v>
      </c>
      <c r="F7" s="12">
        <f t="shared" si="0"/>
        <v>326818</v>
      </c>
      <c r="G7" s="114"/>
      <c r="H7" s="114"/>
      <c r="I7" s="114"/>
      <c r="J7" s="114"/>
    </row>
    <row r="8" spans="1:10" x14ac:dyDescent="0.25">
      <c r="A8" s="19" t="s">
        <v>104</v>
      </c>
      <c r="B8" s="5">
        <v>18965</v>
      </c>
      <c r="C8" s="5">
        <v>18439</v>
      </c>
      <c r="D8" s="5">
        <v>60802</v>
      </c>
      <c r="E8" s="5">
        <v>27833</v>
      </c>
      <c r="F8" s="12">
        <f t="shared" si="0"/>
        <v>126039</v>
      </c>
      <c r="G8" s="114"/>
      <c r="H8" s="114"/>
      <c r="I8" s="114"/>
      <c r="J8" s="114"/>
    </row>
    <row r="9" spans="1:10" x14ac:dyDescent="0.25">
      <c r="A9" s="19" t="s">
        <v>105</v>
      </c>
      <c r="B9" s="5">
        <v>10916</v>
      </c>
      <c r="C9" s="5">
        <v>24781</v>
      </c>
      <c r="D9" s="5">
        <v>221207</v>
      </c>
      <c r="E9" s="5">
        <v>145332</v>
      </c>
      <c r="F9" s="12">
        <f t="shared" si="0"/>
        <v>402236</v>
      </c>
      <c r="G9" s="114"/>
      <c r="H9" s="114"/>
      <c r="I9" s="114"/>
      <c r="J9" s="114"/>
    </row>
    <row r="10" spans="1:10" x14ac:dyDescent="0.25">
      <c r="A10" s="19" t="s">
        <v>106</v>
      </c>
      <c r="B10" s="5">
        <v>6610</v>
      </c>
      <c r="C10" s="5">
        <v>25370</v>
      </c>
      <c r="D10" s="5">
        <v>216507</v>
      </c>
      <c r="E10" s="5">
        <v>128480</v>
      </c>
      <c r="F10" s="12">
        <f t="shared" si="0"/>
        <v>376967</v>
      </c>
      <c r="G10" s="114"/>
      <c r="H10" s="114"/>
      <c r="I10" s="114"/>
      <c r="J10" s="114"/>
    </row>
    <row r="11" spans="1:10" x14ac:dyDescent="0.25">
      <c r="A11" s="19" t="s">
        <v>107</v>
      </c>
      <c r="B11" s="5">
        <v>3101</v>
      </c>
      <c r="C11" s="5">
        <v>8049</v>
      </c>
      <c r="D11" s="5">
        <v>88312</v>
      </c>
      <c r="E11" s="5">
        <v>57420</v>
      </c>
      <c r="F11" s="12">
        <f t="shared" si="0"/>
        <v>156882</v>
      </c>
      <c r="G11" s="114"/>
      <c r="H11" s="114"/>
      <c r="I11" s="114"/>
      <c r="J11" s="114"/>
    </row>
    <row r="12" spans="1:10" x14ac:dyDescent="0.25">
      <c r="A12" s="19" t="s">
        <v>108</v>
      </c>
      <c r="B12" s="5">
        <v>23202</v>
      </c>
      <c r="C12" s="5">
        <v>55585</v>
      </c>
      <c r="D12" s="5">
        <v>265218</v>
      </c>
      <c r="E12" s="5">
        <v>81308</v>
      </c>
      <c r="F12" s="12">
        <f t="shared" si="0"/>
        <v>425313</v>
      </c>
      <c r="G12" s="114"/>
      <c r="H12" s="114"/>
      <c r="I12" s="114"/>
      <c r="J12" s="114"/>
    </row>
    <row r="13" spans="1:10" x14ac:dyDescent="0.25">
      <c r="A13" s="19" t="s">
        <v>109</v>
      </c>
      <c r="B13" s="5">
        <v>3152</v>
      </c>
      <c r="C13" s="5">
        <v>8610</v>
      </c>
      <c r="D13" s="5">
        <v>91867</v>
      </c>
      <c r="E13" s="5">
        <v>27961</v>
      </c>
      <c r="F13" s="12">
        <f t="shared" si="0"/>
        <v>131590</v>
      </c>
      <c r="G13" s="114"/>
      <c r="H13" s="114"/>
      <c r="I13" s="114"/>
      <c r="J13" s="114"/>
    </row>
    <row r="14" spans="1:10" x14ac:dyDescent="0.25">
      <c r="A14" s="31" t="s">
        <v>110</v>
      </c>
      <c r="B14" s="5">
        <v>25896</v>
      </c>
      <c r="C14" s="5">
        <v>52799</v>
      </c>
      <c r="D14" s="5">
        <v>228252</v>
      </c>
      <c r="E14" s="5">
        <v>92178</v>
      </c>
      <c r="F14" s="12">
        <f t="shared" si="0"/>
        <v>399125</v>
      </c>
      <c r="G14" s="114"/>
      <c r="H14" s="114"/>
      <c r="I14" s="114"/>
      <c r="J14" s="114"/>
    </row>
    <row r="15" spans="1:10" x14ac:dyDescent="0.25">
      <c r="A15" s="20" t="s">
        <v>85</v>
      </c>
      <c r="B15" s="10">
        <f>SUM(B4:B14)</f>
        <v>147893</v>
      </c>
      <c r="C15" s="10">
        <f t="shared" ref="C15:E15" si="1">SUM(C4:C14)</f>
        <v>245604</v>
      </c>
      <c r="D15" s="10">
        <f t="shared" si="1"/>
        <v>1544313</v>
      </c>
      <c r="E15" s="10">
        <f t="shared" si="1"/>
        <v>977554</v>
      </c>
      <c r="F15" s="13">
        <f t="shared" si="0"/>
        <v>2915364</v>
      </c>
    </row>
    <row r="16" spans="1:10" x14ac:dyDescent="0.25">
      <c r="A16" s="48" t="s">
        <v>297</v>
      </c>
      <c r="B16" s="40"/>
      <c r="C16" s="40"/>
      <c r="D16" s="40"/>
      <c r="E16" s="40"/>
      <c r="F16" s="40"/>
    </row>
    <row r="17" spans="1:10" x14ac:dyDescent="0.25">
      <c r="A17" s="48" t="s">
        <v>129</v>
      </c>
      <c r="B17" s="40"/>
      <c r="C17" s="40"/>
      <c r="D17" s="40"/>
      <c r="E17" s="40"/>
      <c r="F17" s="40"/>
    </row>
    <row r="18" spans="1:10" x14ac:dyDescent="0.25">
      <c r="A18" s="39" t="s">
        <v>346</v>
      </c>
      <c r="B18" s="40"/>
      <c r="C18" s="40"/>
      <c r="D18" s="40"/>
      <c r="E18" s="40"/>
      <c r="F18" s="40"/>
    </row>
    <row r="20" spans="1:10" x14ac:dyDescent="0.25">
      <c r="A20" s="3" t="s">
        <v>2</v>
      </c>
    </row>
    <row r="21" spans="1:10" x14ac:dyDescent="0.25">
      <c r="B21" s="14" t="s">
        <v>35</v>
      </c>
      <c r="C21" s="15" t="s">
        <v>82</v>
      </c>
      <c r="D21" s="15" t="s">
        <v>83</v>
      </c>
      <c r="E21" s="30" t="s">
        <v>84</v>
      </c>
      <c r="F21" s="32" t="s">
        <v>85</v>
      </c>
    </row>
    <row r="22" spans="1:10" x14ac:dyDescent="0.25">
      <c r="A22" s="17" t="s">
        <v>100</v>
      </c>
      <c r="B22" s="5">
        <v>12505</v>
      </c>
      <c r="C22" s="5">
        <v>13780</v>
      </c>
      <c r="D22" s="5">
        <v>141713</v>
      </c>
      <c r="E22" s="5">
        <v>134701</v>
      </c>
      <c r="F22" s="11">
        <f>SUM(B22:E22)</f>
        <v>302699</v>
      </c>
      <c r="G22" s="114"/>
      <c r="H22" s="114"/>
      <c r="I22" s="114"/>
      <c r="J22" s="114"/>
    </row>
    <row r="23" spans="1:10" x14ac:dyDescent="0.25">
      <c r="A23" s="19" t="s">
        <v>101</v>
      </c>
      <c r="B23" s="5">
        <v>7551</v>
      </c>
      <c r="C23" s="5">
        <v>5365</v>
      </c>
      <c r="D23" s="5">
        <v>28561</v>
      </c>
      <c r="E23" s="5">
        <v>103335</v>
      </c>
      <c r="F23" s="12">
        <f t="shared" ref="F23:F33" si="2">SUM(B23:E23)</f>
        <v>144812</v>
      </c>
      <c r="G23" s="114"/>
      <c r="H23" s="114"/>
      <c r="I23" s="114"/>
      <c r="J23" s="114"/>
    </row>
    <row r="24" spans="1:10" x14ac:dyDescent="0.25">
      <c r="A24" s="19" t="s">
        <v>102</v>
      </c>
      <c r="B24" s="5">
        <v>8474</v>
      </c>
      <c r="C24" s="5">
        <v>4464</v>
      </c>
      <c r="D24" s="5">
        <v>33824</v>
      </c>
      <c r="E24" s="5">
        <v>90744</v>
      </c>
      <c r="F24" s="12">
        <f t="shared" si="2"/>
        <v>137506</v>
      </c>
      <c r="G24" s="114"/>
      <c r="H24" s="114"/>
      <c r="I24" s="114"/>
      <c r="J24" s="114"/>
    </row>
    <row r="25" spans="1:10" x14ac:dyDescent="0.25">
      <c r="A25" s="19" t="s">
        <v>103</v>
      </c>
      <c r="B25" s="5">
        <v>24546</v>
      </c>
      <c r="C25" s="5">
        <v>32767</v>
      </c>
      <c r="D25" s="5">
        <v>192148</v>
      </c>
      <c r="E25" s="5">
        <v>159913</v>
      </c>
      <c r="F25" s="12">
        <f t="shared" si="2"/>
        <v>409374</v>
      </c>
      <c r="G25" s="114"/>
      <c r="H25" s="114"/>
      <c r="I25" s="114"/>
      <c r="J25" s="114"/>
    </row>
    <row r="26" spans="1:10" x14ac:dyDescent="0.25">
      <c r="A26" s="19" t="s">
        <v>104</v>
      </c>
      <c r="B26" s="5">
        <v>17432</v>
      </c>
      <c r="C26" s="5">
        <v>20311</v>
      </c>
      <c r="D26" s="5">
        <v>88208</v>
      </c>
      <c r="E26" s="5">
        <v>36817</v>
      </c>
      <c r="F26" s="12">
        <f t="shared" si="2"/>
        <v>162768</v>
      </c>
      <c r="G26" s="114"/>
      <c r="H26" s="114"/>
      <c r="I26" s="114"/>
      <c r="J26" s="114"/>
    </row>
    <row r="27" spans="1:10" x14ac:dyDescent="0.25">
      <c r="A27" s="19" t="s">
        <v>105</v>
      </c>
      <c r="B27" s="5">
        <v>10743</v>
      </c>
      <c r="C27" s="5">
        <v>26328</v>
      </c>
      <c r="D27" s="5">
        <v>222645</v>
      </c>
      <c r="E27" s="5">
        <v>128205</v>
      </c>
      <c r="F27" s="12">
        <f t="shared" si="2"/>
        <v>387921</v>
      </c>
      <c r="G27" s="114"/>
      <c r="H27" s="114"/>
      <c r="I27" s="114"/>
      <c r="J27" s="114"/>
    </row>
    <row r="28" spans="1:10" x14ac:dyDescent="0.25">
      <c r="A28" s="19" t="s">
        <v>106</v>
      </c>
      <c r="B28" s="5">
        <v>6219</v>
      </c>
      <c r="C28" s="5">
        <v>28160</v>
      </c>
      <c r="D28" s="5">
        <v>223277</v>
      </c>
      <c r="E28" s="5">
        <v>105930</v>
      </c>
      <c r="F28" s="12">
        <f t="shared" si="2"/>
        <v>363586</v>
      </c>
      <c r="G28" s="114"/>
      <c r="H28" s="114"/>
      <c r="I28" s="114"/>
      <c r="J28" s="114"/>
    </row>
    <row r="29" spans="1:10" x14ac:dyDescent="0.25">
      <c r="A29" s="19" t="s">
        <v>107</v>
      </c>
      <c r="B29" s="5">
        <v>2710</v>
      </c>
      <c r="C29" s="5">
        <v>7499</v>
      </c>
      <c r="D29" s="5">
        <v>61652</v>
      </c>
      <c r="E29" s="5">
        <v>40869</v>
      </c>
      <c r="F29" s="12">
        <f t="shared" si="2"/>
        <v>112730</v>
      </c>
      <c r="G29" s="114"/>
      <c r="H29" s="114"/>
      <c r="I29" s="114"/>
      <c r="J29" s="114"/>
    </row>
    <row r="30" spans="1:10" x14ac:dyDescent="0.25">
      <c r="A30" s="19" t="s">
        <v>108</v>
      </c>
      <c r="B30" s="5">
        <v>23696</v>
      </c>
      <c r="C30" s="5">
        <v>56157</v>
      </c>
      <c r="D30" s="5">
        <v>307265</v>
      </c>
      <c r="E30" s="5">
        <v>61296</v>
      </c>
      <c r="F30" s="12">
        <f t="shared" si="2"/>
        <v>448414</v>
      </c>
      <c r="G30" s="114"/>
      <c r="H30" s="114"/>
      <c r="I30" s="114"/>
      <c r="J30" s="114"/>
    </row>
    <row r="31" spans="1:10" x14ac:dyDescent="0.25">
      <c r="A31" s="19" t="s">
        <v>109</v>
      </c>
      <c r="B31" s="5">
        <v>3279</v>
      </c>
      <c r="C31" s="5">
        <v>9658</v>
      </c>
      <c r="D31" s="5">
        <v>79890</v>
      </c>
      <c r="E31" s="5">
        <v>24663</v>
      </c>
      <c r="F31" s="12">
        <f t="shared" si="2"/>
        <v>117490</v>
      </c>
      <c r="G31" s="114"/>
      <c r="H31" s="114"/>
      <c r="I31" s="114"/>
      <c r="J31" s="114"/>
    </row>
    <row r="32" spans="1:10" x14ac:dyDescent="0.25">
      <c r="A32" s="31" t="s">
        <v>110</v>
      </c>
      <c r="B32" s="5">
        <v>27011</v>
      </c>
      <c r="C32" s="5">
        <v>53246</v>
      </c>
      <c r="D32" s="5">
        <v>297649</v>
      </c>
      <c r="E32" s="5">
        <v>101733</v>
      </c>
      <c r="F32" s="12">
        <f t="shared" si="2"/>
        <v>479639</v>
      </c>
      <c r="G32" s="114"/>
      <c r="H32" s="114"/>
      <c r="I32" s="114"/>
      <c r="J32" s="114"/>
    </row>
    <row r="33" spans="1:6" x14ac:dyDescent="0.25">
      <c r="A33" s="20" t="s">
        <v>85</v>
      </c>
      <c r="B33" s="10">
        <f>SUM(B22:B32)</f>
        <v>144166</v>
      </c>
      <c r="C33" s="10">
        <f t="shared" ref="C33" si="3">SUM(C22:C32)</f>
        <v>257735</v>
      </c>
      <c r="D33" s="10">
        <f t="shared" ref="D33" si="4">SUM(D22:D32)</f>
        <v>1676832</v>
      </c>
      <c r="E33" s="10">
        <f t="shared" ref="E33" si="5">SUM(E22:E32)</f>
        <v>988206</v>
      </c>
      <c r="F33" s="13">
        <f t="shared" si="2"/>
        <v>3066939</v>
      </c>
    </row>
    <row r="34" spans="1:6" x14ac:dyDescent="0.25">
      <c r="A34" s="48" t="s">
        <v>297</v>
      </c>
      <c r="B34" s="40"/>
      <c r="C34" s="40"/>
      <c r="D34" s="40"/>
      <c r="E34" s="40"/>
      <c r="F34" s="40"/>
    </row>
    <row r="35" spans="1:6" x14ac:dyDescent="0.25">
      <c r="A35" s="48" t="s">
        <v>129</v>
      </c>
      <c r="B35" s="40"/>
      <c r="C35" s="40"/>
      <c r="D35" s="40"/>
      <c r="E35" s="40"/>
      <c r="F35" s="40"/>
    </row>
    <row r="36" spans="1:6" x14ac:dyDescent="0.25">
      <c r="A36" s="39" t="s">
        <v>346</v>
      </c>
      <c r="B36" s="40"/>
      <c r="C36" s="40"/>
      <c r="D36" s="40"/>
      <c r="E36" s="40"/>
      <c r="F36" s="40"/>
    </row>
    <row r="38" spans="1:6" x14ac:dyDescent="0.25">
      <c r="A38" s="3" t="s">
        <v>28</v>
      </c>
    </row>
    <row r="39" spans="1:6" x14ac:dyDescent="0.25">
      <c r="B39" s="14" t="s">
        <v>35</v>
      </c>
      <c r="C39" s="15" t="s">
        <v>82</v>
      </c>
      <c r="D39" s="15" t="s">
        <v>83</v>
      </c>
      <c r="E39" s="30" t="s">
        <v>84</v>
      </c>
      <c r="F39" s="32" t="s">
        <v>85</v>
      </c>
    </row>
    <row r="40" spans="1:6" x14ac:dyDescent="0.25">
      <c r="A40" s="17" t="s">
        <v>100</v>
      </c>
      <c r="B40" s="5">
        <f t="shared" ref="B40:B51" si="6">B4+B22</f>
        <v>25658</v>
      </c>
      <c r="C40" s="5">
        <f t="shared" ref="C40:F40" si="7">C4+C22</f>
        <v>28616</v>
      </c>
      <c r="D40" s="5">
        <f t="shared" si="7"/>
        <v>299842</v>
      </c>
      <c r="E40" s="5">
        <f t="shared" si="7"/>
        <v>267212</v>
      </c>
      <c r="F40" s="11">
        <f t="shared" si="7"/>
        <v>621328</v>
      </c>
    </row>
    <row r="41" spans="1:6" x14ac:dyDescent="0.25">
      <c r="A41" s="19" t="s">
        <v>101</v>
      </c>
      <c r="B41" s="5">
        <f t="shared" si="6"/>
        <v>15389</v>
      </c>
      <c r="C41" s="5">
        <f t="shared" ref="C41:F51" si="8">C5+C23</f>
        <v>10387</v>
      </c>
      <c r="D41" s="5">
        <f t="shared" si="8"/>
        <v>59537</v>
      </c>
      <c r="E41" s="5">
        <f t="shared" si="8"/>
        <v>200501</v>
      </c>
      <c r="F41" s="12">
        <f t="shared" si="8"/>
        <v>285814</v>
      </c>
    </row>
    <row r="42" spans="1:6" x14ac:dyDescent="0.25">
      <c r="A42" s="19" t="s">
        <v>102</v>
      </c>
      <c r="B42" s="5">
        <f t="shared" si="6"/>
        <v>17853</v>
      </c>
      <c r="C42" s="5">
        <f t="shared" si="8"/>
        <v>8380</v>
      </c>
      <c r="D42" s="5">
        <f t="shared" si="8"/>
        <v>63516</v>
      </c>
      <c r="E42" s="5">
        <f t="shared" si="8"/>
        <v>158520</v>
      </c>
      <c r="F42" s="12">
        <f t="shared" si="8"/>
        <v>248269</v>
      </c>
    </row>
    <row r="43" spans="1:6" x14ac:dyDescent="0.25">
      <c r="A43" s="19" t="s">
        <v>103</v>
      </c>
      <c r="B43" s="5">
        <f t="shared" si="6"/>
        <v>50227</v>
      </c>
      <c r="C43" s="5">
        <f t="shared" si="8"/>
        <v>60964</v>
      </c>
      <c r="D43" s="5">
        <f t="shared" si="8"/>
        <v>345499</v>
      </c>
      <c r="E43" s="5">
        <f t="shared" si="8"/>
        <v>279502</v>
      </c>
      <c r="F43" s="12">
        <f t="shared" si="8"/>
        <v>736192</v>
      </c>
    </row>
    <row r="44" spans="1:6" x14ac:dyDescent="0.25">
      <c r="A44" s="19" t="s">
        <v>104</v>
      </c>
      <c r="B44" s="5">
        <f t="shared" si="6"/>
        <v>36397</v>
      </c>
      <c r="C44" s="5">
        <f t="shared" si="8"/>
        <v>38750</v>
      </c>
      <c r="D44" s="5">
        <f t="shared" si="8"/>
        <v>149010</v>
      </c>
      <c r="E44" s="5">
        <f t="shared" si="8"/>
        <v>64650</v>
      </c>
      <c r="F44" s="12">
        <f t="shared" si="8"/>
        <v>288807</v>
      </c>
    </row>
    <row r="45" spans="1:6" x14ac:dyDescent="0.25">
      <c r="A45" s="19" t="s">
        <v>105</v>
      </c>
      <c r="B45" s="5">
        <f t="shared" si="6"/>
        <v>21659</v>
      </c>
      <c r="C45" s="5">
        <f t="shared" si="8"/>
        <v>51109</v>
      </c>
      <c r="D45" s="5">
        <f t="shared" si="8"/>
        <v>443852</v>
      </c>
      <c r="E45" s="5">
        <f t="shared" si="8"/>
        <v>273537</v>
      </c>
      <c r="F45" s="12">
        <f t="shared" si="8"/>
        <v>790157</v>
      </c>
    </row>
    <row r="46" spans="1:6" x14ac:dyDescent="0.25">
      <c r="A46" s="19" t="s">
        <v>106</v>
      </c>
      <c r="B46" s="5">
        <f t="shared" si="6"/>
        <v>12829</v>
      </c>
      <c r="C46" s="5">
        <f t="shared" si="8"/>
        <v>53530</v>
      </c>
      <c r="D46" s="5">
        <f t="shared" si="8"/>
        <v>439784</v>
      </c>
      <c r="E46" s="5">
        <f t="shared" si="8"/>
        <v>234410</v>
      </c>
      <c r="F46" s="12">
        <f t="shared" si="8"/>
        <v>740553</v>
      </c>
    </row>
    <row r="47" spans="1:6" x14ac:dyDescent="0.25">
      <c r="A47" s="19" t="s">
        <v>107</v>
      </c>
      <c r="B47" s="5">
        <f t="shared" si="6"/>
        <v>5811</v>
      </c>
      <c r="C47" s="5">
        <f t="shared" si="8"/>
        <v>15548</v>
      </c>
      <c r="D47" s="5">
        <f t="shared" si="8"/>
        <v>149964</v>
      </c>
      <c r="E47" s="5">
        <f t="shared" si="8"/>
        <v>98289</v>
      </c>
      <c r="F47" s="12">
        <f t="shared" si="8"/>
        <v>269612</v>
      </c>
    </row>
    <row r="48" spans="1:6" x14ac:dyDescent="0.25">
      <c r="A48" s="19" t="s">
        <v>108</v>
      </c>
      <c r="B48" s="5">
        <f t="shared" si="6"/>
        <v>46898</v>
      </c>
      <c r="C48" s="5">
        <f t="shared" si="8"/>
        <v>111742</v>
      </c>
      <c r="D48" s="5">
        <f t="shared" si="8"/>
        <v>572483</v>
      </c>
      <c r="E48" s="5">
        <f t="shared" si="8"/>
        <v>142604</v>
      </c>
      <c r="F48" s="12">
        <f t="shared" si="8"/>
        <v>873727</v>
      </c>
    </row>
    <row r="49" spans="1:6" x14ac:dyDescent="0.25">
      <c r="A49" s="19" t="s">
        <v>109</v>
      </c>
      <c r="B49" s="5">
        <f t="shared" si="6"/>
        <v>6431</v>
      </c>
      <c r="C49" s="5">
        <f t="shared" si="8"/>
        <v>18268</v>
      </c>
      <c r="D49" s="5">
        <f t="shared" si="8"/>
        <v>171757</v>
      </c>
      <c r="E49" s="5">
        <f t="shared" si="8"/>
        <v>52624</v>
      </c>
      <c r="F49" s="12">
        <f t="shared" si="8"/>
        <v>249080</v>
      </c>
    </row>
    <row r="50" spans="1:6" x14ac:dyDescent="0.25">
      <c r="A50" s="31" t="s">
        <v>110</v>
      </c>
      <c r="B50" s="5">
        <f t="shared" si="6"/>
        <v>52907</v>
      </c>
      <c r="C50" s="5">
        <f t="shared" si="8"/>
        <v>106045</v>
      </c>
      <c r="D50" s="5">
        <f t="shared" si="8"/>
        <v>525901</v>
      </c>
      <c r="E50" s="5">
        <f t="shared" si="8"/>
        <v>193911</v>
      </c>
      <c r="F50" s="12">
        <f t="shared" si="8"/>
        <v>878764</v>
      </c>
    </row>
    <row r="51" spans="1:6" x14ac:dyDescent="0.25">
      <c r="A51" s="20" t="s">
        <v>85</v>
      </c>
      <c r="B51" s="10">
        <f t="shared" si="6"/>
        <v>292059</v>
      </c>
      <c r="C51" s="10">
        <f t="shared" si="8"/>
        <v>503339</v>
      </c>
      <c r="D51" s="10">
        <f t="shared" si="8"/>
        <v>3221145</v>
      </c>
      <c r="E51" s="10">
        <f t="shared" si="8"/>
        <v>1965760</v>
      </c>
      <c r="F51" s="13">
        <f t="shared" si="8"/>
        <v>5982303</v>
      </c>
    </row>
    <row r="52" spans="1:6" x14ac:dyDescent="0.25">
      <c r="A52" s="48" t="s">
        <v>297</v>
      </c>
    </row>
    <row r="53" spans="1:6" x14ac:dyDescent="0.25">
      <c r="A53" s="48" t="s">
        <v>129</v>
      </c>
    </row>
    <row r="54" spans="1:6" x14ac:dyDescent="0.25">
      <c r="A54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/>
  </sheetViews>
  <sheetFormatPr baseColWidth="10" defaultRowHeight="15" x14ac:dyDescent="0.25"/>
  <cols>
    <col min="1" max="1" width="32.7109375" style="2" customWidth="1"/>
    <col min="2" max="7" width="16.42578125" style="2" customWidth="1"/>
    <col min="8" max="8" width="11.7109375" style="2" bestFit="1" customWidth="1"/>
    <col min="9" max="16384" width="11.42578125" style="2"/>
  </cols>
  <sheetData>
    <row r="1" spans="1:14" x14ac:dyDescent="0.25">
      <c r="A1" s="1" t="s">
        <v>111</v>
      </c>
    </row>
    <row r="2" spans="1:14" x14ac:dyDescent="0.25">
      <c r="A2" s="3" t="s">
        <v>1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32" t="s">
        <v>85</v>
      </c>
    </row>
    <row r="4" spans="1:14" x14ac:dyDescent="0.25">
      <c r="A4" s="17" t="s">
        <v>100</v>
      </c>
      <c r="B4" s="5">
        <v>180579</v>
      </c>
      <c r="C4" s="5">
        <v>19044</v>
      </c>
      <c r="D4" s="5">
        <v>87377</v>
      </c>
      <c r="E4" s="5">
        <v>4860</v>
      </c>
      <c r="F4" s="5">
        <v>482</v>
      </c>
      <c r="G4" s="5">
        <v>13135</v>
      </c>
      <c r="H4" s="11">
        <f>SUM(B4:G4)</f>
        <v>305477</v>
      </c>
      <c r="I4" s="114"/>
      <c r="J4" s="114"/>
      <c r="K4" s="114"/>
      <c r="L4" s="114"/>
      <c r="M4" s="114"/>
      <c r="N4" s="114"/>
    </row>
    <row r="5" spans="1:14" x14ac:dyDescent="0.25">
      <c r="A5" s="19" t="s">
        <v>101</v>
      </c>
      <c r="B5" s="5">
        <v>41336</v>
      </c>
      <c r="C5" s="5">
        <v>5705</v>
      </c>
      <c r="D5" s="5">
        <v>78256</v>
      </c>
      <c r="E5" s="5">
        <v>3484</v>
      </c>
      <c r="F5" s="5">
        <v>324</v>
      </c>
      <c r="G5" s="5">
        <v>4058</v>
      </c>
      <c r="H5" s="12">
        <f t="shared" ref="H5:H15" si="0">SUM(B5:G5)</f>
        <v>133163</v>
      </c>
      <c r="I5" s="114"/>
      <c r="J5" s="114"/>
      <c r="K5" s="114"/>
      <c r="L5" s="114"/>
      <c r="M5" s="114"/>
      <c r="N5" s="114"/>
    </row>
    <row r="6" spans="1:14" x14ac:dyDescent="0.25">
      <c r="A6" s="19" t="s">
        <v>102</v>
      </c>
      <c r="B6" s="5">
        <v>39527</v>
      </c>
      <c r="C6" s="5">
        <v>5291</v>
      </c>
      <c r="D6" s="5">
        <v>49825</v>
      </c>
      <c r="E6" s="5">
        <v>2517</v>
      </c>
      <c r="F6" s="5">
        <v>238</v>
      </c>
      <c r="G6" s="5">
        <v>3986</v>
      </c>
      <c r="H6" s="12">
        <f t="shared" si="0"/>
        <v>101384</v>
      </c>
      <c r="I6" s="114"/>
      <c r="J6" s="114"/>
      <c r="K6" s="114"/>
      <c r="L6" s="114"/>
      <c r="M6" s="114"/>
      <c r="N6" s="114"/>
    </row>
    <row r="7" spans="1:14" x14ac:dyDescent="0.25">
      <c r="A7" s="19" t="s">
        <v>103</v>
      </c>
      <c r="B7" s="5">
        <v>161025</v>
      </c>
      <c r="C7" s="5">
        <v>24339</v>
      </c>
      <c r="D7" s="5">
        <v>80954</v>
      </c>
      <c r="E7" s="5">
        <v>15001</v>
      </c>
      <c r="F7" s="5">
        <v>1796</v>
      </c>
      <c r="G7" s="5">
        <v>18023</v>
      </c>
      <c r="H7" s="12">
        <f t="shared" si="0"/>
        <v>301138</v>
      </c>
      <c r="I7" s="114"/>
      <c r="J7" s="114"/>
      <c r="K7" s="114"/>
      <c r="L7" s="114"/>
      <c r="M7" s="114"/>
      <c r="N7" s="114"/>
    </row>
    <row r="8" spans="1:14" x14ac:dyDescent="0.25">
      <c r="A8" s="19" t="s">
        <v>104</v>
      </c>
      <c r="B8" s="5">
        <v>50959</v>
      </c>
      <c r="C8" s="5">
        <v>15943</v>
      </c>
      <c r="D8" s="5">
        <v>17485</v>
      </c>
      <c r="E8" s="5">
        <v>9383</v>
      </c>
      <c r="F8" s="5">
        <v>562</v>
      </c>
      <c r="G8" s="5">
        <v>12742</v>
      </c>
      <c r="H8" s="12">
        <f t="shared" si="0"/>
        <v>107074</v>
      </c>
      <c r="I8" s="114"/>
      <c r="J8" s="114"/>
      <c r="K8" s="114"/>
      <c r="L8" s="114"/>
      <c r="M8" s="114"/>
      <c r="N8" s="114"/>
    </row>
    <row r="9" spans="1:14" x14ac:dyDescent="0.25">
      <c r="A9" s="19" t="s">
        <v>105</v>
      </c>
      <c r="B9" s="5">
        <v>175656</v>
      </c>
      <c r="C9" s="5">
        <v>66842</v>
      </c>
      <c r="D9" s="5">
        <v>103039</v>
      </c>
      <c r="E9" s="5">
        <v>12657</v>
      </c>
      <c r="F9" s="5">
        <v>1902</v>
      </c>
      <c r="G9" s="5">
        <v>31224</v>
      </c>
      <c r="H9" s="12">
        <f t="shared" si="0"/>
        <v>391320</v>
      </c>
      <c r="I9" s="114"/>
      <c r="J9" s="114"/>
      <c r="K9" s="114"/>
      <c r="L9" s="114"/>
      <c r="M9" s="114"/>
      <c r="N9" s="114"/>
    </row>
    <row r="10" spans="1:14" x14ac:dyDescent="0.25">
      <c r="A10" s="19" t="s">
        <v>106</v>
      </c>
      <c r="B10" s="5">
        <v>189209</v>
      </c>
      <c r="C10" s="5">
        <v>56793</v>
      </c>
      <c r="D10" s="5">
        <v>82911</v>
      </c>
      <c r="E10" s="5">
        <v>13892</v>
      </c>
      <c r="F10" s="5">
        <v>1483</v>
      </c>
      <c r="G10" s="5">
        <v>26067</v>
      </c>
      <c r="H10" s="12">
        <f t="shared" si="0"/>
        <v>370355</v>
      </c>
      <c r="I10" s="114"/>
      <c r="J10" s="114"/>
      <c r="K10" s="114"/>
      <c r="L10" s="114"/>
      <c r="M10" s="114"/>
      <c r="N10" s="114"/>
    </row>
    <row r="11" spans="1:14" x14ac:dyDescent="0.25">
      <c r="A11" s="19" t="s">
        <v>107</v>
      </c>
      <c r="B11" s="5">
        <v>76270</v>
      </c>
      <c r="C11" s="5">
        <v>26965</v>
      </c>
      <c r="D11" s="5">
        <v>34324</v>
      </c>
      <c r="E11" s="5">
        <v>3876</v>
      </c>
      <c r="F11" s="5">
        <v>574</v>
      </c>
      <c r="G11" s="5">
        <v>11773</v>
      </c>
      <c r="H11" s="12">
        <f t="shared" si="0"/>
        <v>153782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108</v>
      </c>
      <c r="B12" s="5">
        <v>233070</v>
      </c>
      <c r="C12" s="5">
        <v>67810</v>
      </c>
      <c r="D12" s="5">
        <v>29402</v>
      </c>
      <c r="E12" s="5">
        <v>32935</v>
      </c>
      <c r="F12" s="5">
        <v>1549</v>
      </c>
      <c r="G12" s="5">
        <v>37346</v>
      </c>
      <c r="H12" s="12">
        <f t="shared" si="0"/>
        <v>402112</v>
      </c>
      <c r="I12" s="114"/>
      <c r="J12" s="114"/>
      <c r="K12" s="114"/>
      <c r="L12" s="114"/>
      <c r="M12" s="114"/>
      <c r="N12" s="114"/>
    </row>
    <row r="13" spans="1:14" x14ac:dyDescent="0.25">
      <c r="A13" s="19" t="s">
        <v>109</v>
      </c>
      <c r="B13" s="5">
        <v>73074</v>
      </c>
      <c r="C13" s="5">
        <v>23151</v>
      </c>
      <c r="D13" s="5">
        <v>16057</v>
      </c>
      <c r="E13" s="5">
        <v>3359</v>
      </c>
      <c r="F13" s="5">
        <v>961</v>
      </c>
      <c r="G13" s="5">
        <v>11836</v>
      </c>
      <c r="H13" s="12">
        <f t="shared" si="0"/>
        <v>128438</v>
      </c>
      <c r="I13" s="114"/>
      <c r="J13" s="114"/>
      <c r="K13" s="114"/>
      <c r="L13" s="114"/>
      <c r="M13" s="114"/>
      <c r="N13" s="114"/>
    </row>
    <row r="14" spans="1:14" x14ac:dyDescent="0.25">
      <c r="A14" s="19" t="s">
        <v>110</v>
      </c>
      <c r="B14" s="5">
        <v>216964</v>
      </c>
      <c r="C14" s="5">
        <v>45310</v>
      </c>
      <c r="D14" s="5">
        <v>37187</v>
      </c>
      <c r="E14" s="5">
        <v>36821</v>
      </c>
      <c r="F14" s="5">
        <v>2377</v>
      </c>
      <c r="G14" s="5">
        <v>34570</v>
      </c>
      <c r="H14" s="12">
        <f t="shared" si="0"/>
        <v>373229</v>
      </c>
      <c r="I14" s="114"/>
      <c r="J14" s="114"/>
      <c r="K14" s="114"/>
      <c r="L14" s="114"/>
      <c r="M14" s="114"/>
      <c r="N14" s="114"/>
    </row>
    <row r="15" spans="1:14" x14ac:dyDescent="0.25">
      <c r="A15" s="20" t="s">
        <v>85</v>
      </c>
      <c r="B15" s="10">
        <f>SUM(B4:B14)</f>
        <v>1437669</v>
      </c>
      <c r="C15" s="10">
        <f t="shared" ref="C15:G15" si="1">SUM(C4:C14)</f>
        <v>357193</v>
      </c>
      <c r="D15" s="10">
        <f t="shared" si="1"/>
        <v>616817</v>
      </c>
      <c r="E15" s="10">
        <f t="shared" si="1"/>
        <v>138785</v>
      </c>
      <c r="F15" s="10">
        <f t="shared" si="1"/>
        <v>12248</v>
      </c>
      <c r="G15" s="10">
        <f t="shared" si="1"/>
        <v>204760</v>
      </c>
      <c r="H15" s="13">
        <f t="shared" si="0"/>
        <v>2767472</v>
      </c>
    </row>
    <row r="16" spans="1:14" x14ac:dyDescent="0.25">
      <c r="A16" s="48" t="s">
        <v>297</v>
      </c>
      <c r="B16" s="40"/>
      <c r="C16" s="40"/>
      <c r="D16" s="40"/>
      <c r="E16" s="40"/>
      <c r="F16" s="40"/>
      <c r="G16" s="40"/>
      <c r="H16" s="40"/>
    </row>
    <row r="17" spans="1:14" x14ac:dyDescent="0.25">
      <c r="A17" s="48" t="s">
        <v>129</v>
      </c>
      <c r="B17" s="40"/>
      <c r="C17" s="40"/>
      <c r="D17" s="40"/>
      <c r="E17" s="40"/>
      <c r="F17" s="40"/>
      <c r="G17" s="40"/>
      <c r="H17" s="40"/>
    </row>
    <row r="18" spans="1:14" x14ac:dyDescent="0.25">
      <c r="A18" s="39" t="s">
        <v>346</v>
      </c>
      <c r="B18" s="40"/>
      <c r="C18" s="40"/>
      <c r="D18" s="40"/>
      <c r="E18" s="40"/>
      <c r="F18" s="40"/>
      <c r="G18" s="40"/>
      <c r="H18" s="40"/>
    </row>
    <row r="20" spans="1:14" x14ac:dyDescent="0.25">
      <c r="A20" s="3" t="s">
        <v>2</v>
      </c>
    </row>
    <row r="21" spans="1:14" ht="36" x14ac:dyDescent="0.25">
      <c r="B21" s="14" t="s">
        <v>53</v>
      </c>
      <c r="C21" s="15" t="s">
        <v>54</v>
      </c>
      <c r="D21" s="15" t="s">
        <v>55</v>
      </c>
      <c r="E21" s="15" t="s">
        <v>56</v>
      </c>
      <c r="F21" s="15" t="s">
        <v>57</v>
      </c>
      <c r="G21" s="30" t="s">
        <v>58</v>
      </c>
      <c r="H21" s="32" t="s">
        <v>85</v>
      </c>
    </row>
    <row r="22" spans="1:14" x14ac:dyDescent="0.25">
      <c r="A22" s="17" t="s">
        <v>100</v>
      </c>
      <c r="B22" s="5">
        <v>153748</v>
      </c>
      <c r="C22" s="5">
        <v>19270</v>
      </c>
      <c r="D22" s="5">
        <v>79645</v>
      </c>
      <c r="E22" s="5">
        <v>5406</v>
      </c>
      <c r="F22" s="5">
        <v>17713</v>
      </c>
      <c r="G22" s="5">
        <v>14412</v>
      </c>
      <c r="H22" s="11">
        <f>SUM(B22:G22)</f>
        <v>290194</v>
      </c>
      <c r="I22" s="114"/>
      <c r="J22" s="114"/>
      <c r="K22" s="114"/>
      <c r="L22" s="114"/>
      <c r="M22" s="114"/>
      <c r="N22" s="114"/>
    </row>
    <row r="23" spans="1:14" x14ac:dyDescent="0.25">
      <c r="A23" s="19" t="s">
        <v>101</v>
      </c>
      <c r="B23" s="5">
        <v>32157</v>
      </c>
      <c r="C23" s="5">
        <v>6030</v>
      </c>
      <c r="D23" s="5">
        <v>76835</v>
      </c>
      <c r="E23" s="5">
        <v>3923</v>
      </c>
      <c r="F23" s="5">
        <v>13664</v>
      </c>
      <c r="G23" s="5">
        <v>4653</v>
      </c>
      <c r="H23" s="12">
        <f t="shared" ref="H23:H32" si="2">SUM(B23:G23)</f>
        <v>137262</v>
      </c>
      <c r="I23" s="114"/>
      <c r="J23" s="114"/>
      <c r="K23" s="114"/>
      <c r="L23" s="114"/>
      <c r="M23" s="114"/>
      <c r="N23" s="114"/>
    </row>
    <row r="24" spans="1:14" x14ac:dyDescent="0.25">
      <c r="A24" s="19" t="s">
        <v>102</v>
      </c>
      <c r="B24" s="5">
        <v>39932</v>
      </c>
      <c r="C24" s="5">
        <v>6181</v>
      </c>
      <c r="D24" s="5">
        <v>65392</v>
      </c>
      <c r="E24" s="5">
        <v>2761</v>
      </c>
      <c r="F24" s="5">
        <v>9826</v>
      </c>
      <c r="G24" s="5">
        <v>4939</v>
      </c>
      <c r="H24" s="12">
        <f t="shared" si="2"/>
        <v>129031</v>
      </c>
      <c r="I24" s="114"/>
      <c r="J24" s="114"/>
      <c r="K24" s="114"/>
      <c r="L24" s="114"/>
      <c r="M24" s="114"/>
      <c r="N24" s="114"/>
    </row>
    <row r="25" spans="1:14" x14ac:dyDescent="0.25">
      <c r="A25" s="19" t="s">
        <v>103</v>
      </c>
      <c r="B25" s="5">
        <v>167299</v>
      </c>
      <c r="C25" s="5">
        <v>34395</v>
      </c>
      <c r="D25" s="5">
        <v>105739</v>
      </c>
      <c r="E25" s="5">
        <v>18885</v>
      </c>
      <c r="F25" s="5">
        <v>39508</v>
      </c>
      <c r="G25" s="5">
        <v>19002</v>
      </c>
      <c r="H25" s="12">
        <f t="shared" si="2"/>
        <v>384828</v>
      </c>
      <c r="I25" s="114"/>
      <c r="J25" s="114"/>
      <c r="K25" s="114"/>
      <c r="L25" s="114"/>
      <c r="M25" s="114"/>
      <c r="N25" s="114"/>
    </row>
    <row r="26" spans="1:14" x14ac:dyDescent="0.25">
      <c r="A26" s="19" t="s">
        <v>104</v>
      </c>
      <c r="B26" s="5">
        <v>58662</v>
      </c>
      <c r="C26" s="5">
        <v>22635</v>
      </c>
      <c r="D26" s="5">
        <v>21438</v>
      </c>
      <c r="E26" s="5">
        <v>11621</v>
      </c>
      <c r="F26" s="5">
        <v>17466</v>
      </c>
      <c r="G26" s="5">
        <v>13515</v>
      </c>
      <c r="H26" s="12">
        <f t="shared" si="2"/>
        <v>145337</v>
      </c>
      <c r="I26" s="114"/>
      <c r="J26" s="114"/>
      <c r="K26" s="114"/>
      <c r="L26" s="114"/>
      <c r="M26" s="114"/>
      <c r="N26" s="114"/>
    </row>
    <row r="27" spans="1:14" x14ac:dyDescent="0.25">
      <c r="A27" s="19" t="s">
        <v>105</v>
      </c>
      <c r="B27" s="5">
        <v>119324</v>
      </c>
      <c r="C27" s="5">
        <v>65624</v>
      </c>
      <c r="D27" s="5">
        <v>61358</v>
      </c>
      <c r="E27" s="5">
        <v>13240</v>
      </c>
      <c r="F27" s="5">
        <v>86922</v>
      </c>
      <c r="G27" s="5">
        <v>30710</v>
      </c>
      <c r="H27" s="12">
        <f t="shared" si="2"/>
        <v>377178</v>
      </c>
      <c r="I27" s="114"/>
      <c r="J27" s="114"/>
      <c r="K27" s="114"/>
      <c r="L27" s="114"/>
      <c r="M27" s="114"/>
      <c r="N27" s="114"/>
    </row>
    <row r="28" spans="1:14" x14ac:dyDescent="0.25">
      <c r="A28" s="19" t="s">
        <v>106</v>
      </c>
      <c r="B28" s="5">
        <v>117469</v>
      </c>
      <c r="C28" s="5">
        <v>61232</v>
      </c>
      <c r="D28" s="5">
        <v>39884</v>
      </c>
      <c r="E28" s="5">
        <v>13037</v>
      </c>
      <c r="F28" s="5">
        <v>97417</v>
      </c>
      <c r="G28" s="5">
        <v>28327</v>
      </c>
      <c r="H28" s="12">
        <f t="shared" si="2"/>
        <v>357366</v>
      </c>
      <c r="I28" s="114"/>
      <c r="J28" s="114"/>
      <c r="K28" s="114"/>
      <c r="L28" s="114"/>
      <c r="M28" s="114"/>
      <c r="N28" s="114"/>
    </row>
    <row r="29" spans="1:14" x14ac:dyDescent="0.25">
      <c r="A29" s="19" t="s">
        <v>107</v>
      </c>
      <c r="B29" s="5">
        <v>33292</v>
      </c>
      <c r="C29" s="5">
        <v>18642</v>
      </c>
      <c r="D29" s="5">
        <v>20156</v>
      </c>
      <c r="E29" s="5">
        <v>4135</v>
      </c>
      <c r="F29" s="5">
        <v>25599</v>
      </c>
      <c r="G29" s="5">
        <v>8196</v>
      </c>
      <c r="H29" s="12">
        <f t="shared" si="2"/>
        <v>110020</v>
      </c>
      <c r="I29" s="114"/>
      <c r="J29" s="114"/>
      <c r="K29" s="114"/>
      <c r="L29" s="114"/>
      <c r="M29" s="114"/>
      <c r="N29" s="114"/>
    </row>
    <row r="30" spans="1:14" x14ac:dyDescent="0.25">
      <c r="A30" s="19" t="s">
        <v>108</v>
      </c>
      <c r="B30" s="5">
        <v>212640</v>
      </c>
      <c r="C30" s="5">
        <v>88588</v>
      </c>
      <c r="D30" s="5">
        <v>19608</v>
      </c>
      <c r="E30" s="5">
        <v>33040</v>
      </c>
      <c r="F30" s="5">
        <v>35183</v>
      </c>
      <c r="G30" s="5">
        <v>35659</v>
      </c>
      <c r="H30" s="12">
        <f t="shared" si="2"/>
        <v>424718</v>
      </c>
      <c r="I30" s="114"/>
      <c r="J30" s="114"/>
      <c r="K30" s="114"/>
      <c r="L30" s="114"/>
      <c r="M30" s="114"/>
      <c r="N30" s="114"/>
    </row>
    <row r="31" spans="1:14" x14ac:dyDescent="0.25">
      <c r="A31" s="19" t="s">
        <v>109</v>
      </c>
      <c r="B31" s="5">
        <v>26297</v>
      </c>
      <c r="C31" s="5">
        <v>17575</v>
      </c>
      <c r="D31" s="5">
        <v>10494</v>
      </c>
      <c r="E31" s="5">
        <v>3957</v>
      </c>
      <c r="F31" s="5">
        <v>45018</v>
      </c>
      <c r="G31" s="5">
        <v>10868</v>
      </c>
      <c r="H31" s="12">
        <f t="shared" si="2"/>
        <v>114209</v>
      </c>
      <c r="I31" s="114"/>
      <c r="J31" s="114"/>
      <c r="K31" s="114"/>
      <c r="L31" s="114"/>
      <c r="M31" s="114"/>
      <c r="N31" s="114"/>
    </row>
    <row r="32" spans="1:14" x14ac:dyDescent="0.25">
      <c r="A32" s="19" t="s">
        <v>110</v>
      </c>
      <c r="B32" s="5">
        <v>210092</v>
      </c>
      <c r="C32" s="5">
        <v>64440</v>
      </c>
      <c r="D32" s="5">
        <v>41018</v>
      </c>
      <c r="E32" s="5">
        <v>44092</v>
      </c>
      <c r="F32" s="5">
        <v>61776</v>
      </c>
      <c r="G32" s="5">
        <v>31210</v>
      </c>
      <c r="H32" s="12">
        <f t="shared" si="2"/>
        <v>452628</v>
      </c>
      <c r="I32" s="114"/>
      <c r="J32" s="114"/>
      <c r="K32" s="114"/>
      <c r="L32" s="114"/>
      <c r="M32" s="114"/>
      <c r="N32" s="114"/>
    </row>
    <row r="33" spans="1:8" x14ac:dyDescent="0.25">
      <c r="A33" s="20" t="s">
        <v>85</v>
      </c>
      <c r="B33" s="10">
        <f>SUM(B22:B32)</f>
        <v>1170912</v>
      </c>
      <c r="C33" s="10">
        <f t="shared" ref="C33" si="3">SUM(C22:C32)</f>
        <v>404612</v>
      </c>
      <c r="D33" s="10">
        <f t="shared" ref="D33" si="4">SUM(D22:D32)</f>
        <v>541567</v>
      </c>
      <c r="E33" s="10">
        <f t="shared" ref="E33" si="5">SUM(E22:E32)</f>
        <v>154097</v>
      </c>
      <c r="F33" s="10">
        <f t="shared" ref="F33" si="6">SUM(F22:F32)</f>
        <v>450092</v>
      </c>
      <c r="G33" s="10">
        <f t="shared" ref="G33" si="7">SUM(G22:G32)</f>
        <v>201491</v>
      </c>
      <c r="H33" s="13">
        <f t="shared" ref="H33" si="8">SUM(B33:G33)</f>
        <v>2922771</v>
      </c>
    </row>
    <row r="34" spans="1:8" x14ac:dyDescent="0.25">
      <c r="A34" s="48" t="s">
        <v>297</v>
      </c>
      <c r="B34" s="40"/>
      <c r="C34" s="40"/>
      <c r="D34" s="40"/>
      <c r="E34" s="40"/>
      <c r="F34" s="40"/>
      <c r="G34" s="40"/>
      <c r="H34" s="40"/>
    </row>
    <row r="35" spans="1:8" x14ac:dyDescent="0.25">
      <c r="A35" s="48" t="s">
        <v>129</v>
      </c>
      <c r="B35" s="40"/>
      <c r="C35" s="40"/>
      <c r="D35" s="40"/>
      <c r="E35" s="40"/>
      <c r="F35" s="40"/>
      <c r="G35" s="40"/>
      <c r="H35" s="40"/>
    </row>
    <row r="36" spans="1:8" x14ac:dyDescent="0.25">
      <c r="A36" s="39" t="s">
        <v>346</v>
      </c>
      <c r="B36" s="40"/>
      <c r="C36" s="40"/>
      <c r="D36" s="40"/>
      <c r="E36" s="40"/>
      <c r="F36" s="40"/>
      <c r="G36" s="40"/>
      <c r="H36" s="40"/>
    </row>
    <row r="38" spans="1:8" x14ac:dyDescent="0.25">
      <c r="A38" s="3" t="s">
        <v>28</v>
      </c>
    </row>
    <row r="39" spans="1:8" ht="36" x14ac:dyDescent="0.25">
      <c r="B39" s="14" t="s">
        <v>53</v>
      </c>
      <c r="C39" s="15" t="s">
        <v>54</v>
      </c>
      <c r="D39" s="15" t="s">
        <v>55</v>
      </c>
      <c r="E39" s="15" t="s">
        <v>56</v>
      </c>
      <c r="F39" s="15" t="s">
        <v>57</v>
      </c>
      <c r="G39" s="30" t="s">
        <v>58</v>
      </c>
      <c r="H39" s="32" t="s">
        <v>85</v>
      </c>
    </row>
    <row r="40" spans="1:8" x14ac:dyDescent="0.25">
      <c r="A40" s="17" t="s">
        <v>100</v>
      </c>
      <c r="B40" s="5">
        <f t="shared" ref="B40:B51" si="9">B4+B22</f>
        <v>334327</v>
      </c>
      <c r="C40" s="5">
        <f t="shared" ref="C40:H40" si="10">C4+C22</f>
        <v>38314</v>
      </c>
      <c r="D40" s="5">
        <f t="shared" si="10"/>
        <v>167022</v>
      </c>
      <c r="E40" s="5">
        <f t="shared" si="10"/>
        <v>10266</v>
      </c>
      <c r="F40" s="5">
        <f t="shared" si="10"/>
        <v>18195</v>
      </c>
      <c r="G40" s="5">
        <f t="shared" si="10"/>
        <v>27547</v>
      </c>
      <c r="H40" s="11">
        <f t="shared" si="10"/>
        <v>595671</v>
      </c>
    </row>
    <row r="41" spans="1:8" x14ac:dyDescent="0.25">
      <c r="A41" s="19" t="s">
        <v>101</v>
      </c>
      <c r="B41" s="5">
        <f t="shared" si="9"/>
        <v>73493</v>
      </c>
      <c r="C41" s="5">
        <f t="shared" ref="C41:H51" si="11">C5+C23</f>
        <v>11735</v>
      </c>
      <c r="D41" s="5">
        <f t="shared" si="11"/>
        <v>155091</v>
      </c>
      <c r="E41" s="5">
        <f t="shared" si="11"/>
        <v>7407</v>
      </c>
      <c r="F41" s="5">
        <f t="shared" si="11"/>
        <v>13988</v>
      </c>
      <c r="G41" s="5">
        <f t="shared" si="11"/>
        <v>8711</v>
      </c>
      <c r="H41" s="12">
        <f t="shared" si="11"/>
        <v>270425</v>
      </c>
    </row>
    <row r="42" spans="1:8" x14ac:dyDescent="0.25">
      <c r="A42" s="19" t="s">
        <v>102</v>
      </c>
      <c r="B42" s="5">
        <f t="shared" si="9"/>
        <v>79459</v>
      </c>
      <c r="C42" s="5">
        <f t="shared" si="11"/>
        <v>11472</v>
      </c>
      <c r="D42" s="5">
        <f t="shared" si="11"/>
        <v>115217</v>
      </c>
      <c r="E42" s="5">
        <f t="shared" si="11"/>
        <v>5278</v>
      </c>
      <c r="F42" s="5">
        <f t="shared" si="11"/>
        <v>10064</v>
      </c>
      <c r="G42" s="5">
        <f t="shared" si="11"/>
        <v>8925</v>
      </c>
      <c r="H42" s="12">
        <f t="shared" si="11"/>
        <v>230415</v>
      </c>
    </row>
    <row r="43" spans="1:8" x14ac:dyDescent="0.25">
      <c r="A43" s="19" t="s">
        <v>103</v>
      </c>
      <c r="B43" s="5">
        <f t="shared" si="9"/>
        <v>328324</v>
      </c>
      <c r="C43" s="5">
        <f t="shared" si="11"/>
        <v>58734</v>
      </c>
      <c r="D43" s="5">
        <f t="shared" si="11"/>
        <v>186693</v>
      </c>
      <c r="E43" s="5">
        <f t="shared" si="11"/>
        <v>33886</v>
      </c>
      <c r="F43" s="5">
        <f t="shared" si="11"/>
        <v>41304</v>
      </c>
      <c r="G43" s="5">
        <f t="shared" si="11"/>
        <v>37025</v>
      </c>
      <c r="H43" s="12">
        <f t="shared" si="11"/>
        <v>685966</v>
      </c>
    </row>
    <row r="44" spans="1:8" x14ac:dyDescent="0.25">
      <c r="A44" s="19" t="s">
        <v>104</v>
      </c>
      <c r="B44" s="5">
        <f t="shared" si="9"/>
        <v>109621</v>
      </c>
      <c r="C44" s="5">
        <f t="shared" si="11"/>
        <v>38578</v>
      </c>
      <c r="D44" s="5">
        <f t="shared" si="11"/>
        <v>38923</v>
      </c>
      <c r="E44" s="5">
        <f t="shared" si="11"/>
        <v>21004</v>
      </c>
      <c r="F44" s="5">
        <f t="shared" si="11"/>
        <v>18028</v>
      </c>
      <c r="G44" s="5">
        <f t="shared" si="11"/>
        <v>26257</v>
      </c>
      <c r="H44" s="12">
        <f t="shared" si="11"/>
        <v>252411</v>
      </c>
    </row>
    <row r="45" spans="1:8" x14ac:dyDescent="0.25">
      <c r="A45" s="19" t="s">
        <v>105</v>
      </c>
      <c r="B45" s="5">
        <f t="shared" si="9"/>
        <v>294980</v>
      </c>
      <c r="C45" s="5">
        <f t="shared" si="11"/>
        <v>132466</v>
      </c>
      <c r="D45" s="5">
        <f t="shared" si="11"/>
        <v>164397</v>
      </c>
      <c r="E45" s="5">
        <f t="shared" si="11"/>
        <v>25897</v>
      </c>
      <c r="F45" s="5">
        <f t="shared" si="11"/>
        <v>88824</v>
      </c>
      <c r="G45" s="5">
        <f t="shared" si="11"/>
        <v>61934</v>
      </c>
      <c r="H45" s="12">
        <f t="shared" si="11"/>
        <v>768498</v>
      </c>
    </row>
    <row r="46" spans="1:8" x14ac:dyDescent="0.25">
      <c r="A46" s="19" t="s">
        <v>106</v>
      </c>
      <c r="B46" s="5">
        <f t="shared" si="9"/>
        <v>306678</v>
      </c>
      <c r="C46" s="5">
        <f t="shared" si="11"/>
        <v>118025</v>
      </c>
      <c r="D46" s="5">
        <f t="shared" si="11"/>
        <v>122795</v>
      </c>
      <c r="E46" s="5">
        <f t="shared" si="11"/>
        <v>26929</v>
      </c>
      <c r="F46" s="5">
        <f t="shared" si="11"/>
        <v>98900</v>
      </c>
      <c r="G46" s="5">
        <f t="shared" si="11"/>
        <v>54394</v>
      </c>
      <c r="H46" s="12">
        <f t="shared" si="11"/>
        <v>727721</v>
      </c>
    </row>
    <row r="47" spans="1:8" x14ac:dyDescent="0.25">
      <c r="A47" s="19" t="s">
        <v>107</v>
      </c>
      <c r="B47" s="5">
        <f t="shared" si="9"/>
        <v>109562</v>
      </c>
      <c r="C47" s="5">
        <f t="shared" si="11"/>
        <v>45607</v>
      </c>
      <c r="D47" s="5">
        <f t="shared" si="11"/>
        <v>54480</v>
      </c>
      <c r="E47" s="5">
        <f t="shared" si="11"/>
        <v>8011</v>
      </c>
      <c r="F47" s="5">
        <f t="shared" si="11"/>
        <v>26173</v>
      </c>
      <c r="G47" s="5">
        <f t="shared" si="11"/>
        <v>19969</v>
      </c>
      <c r="H47" s="12">
        <f t="shared" si="11"/>
        <v>263802</v>
      </c>
    </row>
    <row r="48" spans="1:8" x14ac:dyDescent="0.25">
      <c r="A48" s="19" t="s">
        <v>108</v>
      </c>
      <c r="B48" s="5">
        <f t="shared" si="9"/>
        <v>445710</v>
      </c>
      <c r="C48" s="5">
        <f t="shared" si="11"/>
        <v>156398</v>
      </c>
      <c r="D48" s="5">
        <f t="shared" si="11"/>
        <v>49010</v>
      </c>
      <c r="E48" s="5">
        <f t="shared" si="11"/>
        <v>65975</v>
      </c>
      <c r="F48" s="5">
        <f t="shared" si="11"/>
        <v>36732</v>
      </c>
      <c r="G48" s="5">
        <f t="shared" si="11"/>
        <v>73005</v>
      </c>
      <c r="H48" s="12">
        <f t="shared" si="11"/>
        <v>826830</v>
      </c>
    </row>
    <row r="49" spans="1:8" x14ac:dyDescent="0.25">
      <c r="A49" s="19" t="s">
        <v>109</v>
      </c>
      <c r="B49" s="5">
        <f t="shared" si="9"/>
        <v>99371</v>
      </c>
      <c r="C49" s="5">
        <f t="shared" si="11"/>
        <v>40726</v>
      </c>
      <c r="D49" s="5">
        <f t="shared" si="11"/>
        <v>26551</v>
      </c>
      <c r="E49" s="5">
        <f t="shared" si="11"/>
        <v>7316</v>
      </c>
      <c r="F49" s="5">
        <f t="shared" si="11"/>
        <v>45979</v>
      </c>
      <c r="G49" s="5">
        <f t="shared" si="11"/>
        <v>22704</v>
      </c>
      <c r="H49" s="12">
        <f t="shared" si="11"/>
        <v>242647</v>
      </c>
    </row>
    <row r="50" spans="1:8" x14ac:dyDescent="0.25">
      <c r="A50" s="19" t="s">
        <v>110</v>
      </c>
      <c r="B50" s="5">
        <f t="shared" si="9"/>
        <v>427056</v>
      </c>
      <c r="C50" s="5">
        <f t="shared" si="11"/>
        <v>109750</v>
      </c>
      <c r="D50" s="5">
        <f t="shared" si="11"/>
        <v>78205</v>
      </c>
      <c r="E50" s="5">
        <f t="shared" si="11"/>
        <v>80913</v>
      </c>
      <c r="F50" s="5">
        <f t="shared" si="11"/>
        <v>64153</v>
      </c>
      <c r="G50" s="5">
        <f t="shared" si="11"/>
        <v>65780</v>
      </c>
      <c r="H50" s="12">
        <f t="shared" si="11"/>
        <v>825857</v>
      </c>
    </row>
    <row r="51" spans="1:8" x14ac:dyDescent="0.25">
      <c r="A51" s="20" t="s">
        <v>85</v>
      </c>
      <c r="B51" s="10">
        <f t="shared" si="9"/>
        <v>2608581</v>
      </c>
      <c r="C51" s="10">
        <f t="shared" si="11"/>
        <v>761805</v>
      </c>
      <c r="D51" s="10">
        <f t="shared" si="11"/>
        <v>1158384</v>
      </c>
      <c r="E51" s="10">
        <f t="shared" si="11"/>
        <v>292882</v>
      </c>
      <c r="F51" s="10">
        <f t="shared" si="11"/>
        <v>462340</v>
      </c>
      <c r="G51" s="10">
        <f t="shared" si="11"/>
        <v>406251</v>
      </c>
      <c r="H51" s="13">
        <f t="shared" si="11"/>
        <v>5690243</v>
      </c>
    </row>
    <row r="52" spans="1:8" x14ac:dyDescent="0.25">
      <c r="A52" s="48" t="s">
        <v>297</v>
      </c>
    </row>
    <row r="53" spans="1:8" x14ac:dyDescent="0.25">
      <c r="A53" s="48" t="s">
        <v>129</v>
      </c>
    </row>
    <row r="54" spans="1:8" x14ac:dyDescent="0.25">
      <c r="A54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baseColWidth="10" defaultRowHeight="15" x14ac:dyDescent="0.25"/>
  <cols>
    <col min="1" max="1" width="41.140625" style="2" customWidth="1"/>
    <col min="2" max="4" width="18" style="2" customWidth="1"/>
    <col min="5" max="16384" width="11.42578125" style="2"/>
  </cols>
  <sheetData>
    <row r="1" spans="1:6" x14ac:dyDescent="0.25">
      <c r="A1" s="1" t="s">
        <v>114</v>
      </c>
    </row>
    <row r="2" spans="1:6" x14ac:dyDescent="0.25">
      <c r="A2" s="3" t="s">
        <v>1</v>
      </c>
    </row>
    <row r="3" spans="1:6" x14ac:dyDescent="0.25">
      <c r="A3"/>
      <c r="B3" s="14" t="s">
        <v>69</v>
      </c>
      <c r="C3" s="30" t="s">
        <v>70</v>
      </c>
      <c r="D3" s="16" t="s">
        <v>85</v>
      </c>
    </row>
    <row r="4" spans="1:6" x14ac:dyDescent="0.25">
      <c r="A4" s="45" t="s">
        <v>60</v>
      </c>
      <c r="B4" s="34">
        <v>6986</v>
      </c>
      <c r="C4" s="34">
        <v>311793</v>
      </c>
      <c r="D4" s="11">
        <f>B4+C4</f>
        <v>318779</v>
      </c>
      <c r="E4" s="114"/>
      <c r="F4" s="114"/>
    </row>
    <row r="5" spans="1:6" x14ac:dyDescent="0.25">
      <c r="A5" s="46" t="s">
        <v>61</v>
      </c>
      <c r="B5" s="5">
        <v>189651</v>
      </c>
      <c r="C5" s="5">
        <v>1122545</v>
      </c>
      <c r="D5" s="12">
        <f t="shared" ref="D5:D11" si="0">B5+C5</f>
        <v>1312196</v>
      </c>
      <c r="E5" s="114"/>
      <c r="F5" s="114"/>
    </row>
    <row r="6" spans="1:6" x14ac:dyDescent="0.25">
      <c r="A6" s="46" t="s">
        <v>62</v>
      </c>
      <c r="B6" s="5">
        <v>265284</v>
      </c>
      <c r="C6" s="5">
        <v>2602093</v>
      </c>
      <c r="D6" s="12">
        <f t="shared" si="0"/>
        <v>2867377</v>
      </c>
      <c r="E6" s="114"/>
      <c r="F6" s="114"/>
    </row>
    <row r="7" spans="1:6" x14ac:dyDescent="0.25">
      <c r="A7" s="46" t="s">
        <v>63</v>
      </c>
      <c r="B7" s="5">
        <v>270784</v>
      </c>
      <c r="C7" s="5">
        <v>3182614</v>
      </c>
      <c r="D7" s="12">
        <f t="shared" si="0"/>
        <v>3453398</v>
      </c>
      <c r="E7" s="114"/>
      <c r="F7" s="114"/>
    </row>
    <row r="8" spans="1:6" x14ac:dyDescent="0.25">
      <c r="A8" s="46" t="s">
        <v>64</v>
      </c>
      <c r="B8" s="5">
        <v>250720</v>
      </c>
      <c r="C8" s="5">
        <v>1851307</v>
      </c>
      <c r="D8" s="12">
        <f t="shared" si="0"/>
        <v>2102027</v>
      </c>
      <c r="E8" s="114"/>
      <c r="F8" s="114"/>
    </row>
    <row r="9" spans="1:6" x14ac:dyDescent="0.25">
      <c r="A9" s="46" t="s">
        <v>65</v>
      </c>
      <c r="B9" s="5">
        <v>770782</v>
      </c>
      <c r="C9" s="5">
        <v>4563299</v>
      </c>
      <c r="D9" s="12">
        <f t="shared" si="0"/>
        <v>5334081</v>
      </c>
      <c r="E9" s="114"/>
      <c r="F9" s="114"/>
    </row>
    <row r="10" spans="1:6" x14ac:dyDescent="0.25">
      <c r="A10" s="46" t="s">
        <v>66</v>
      </c>
      <c r="B10" s="5">
        <v>618662</v>
      </c>
      <c r="C10" s="5">
        <v>5781553</v>
      </c>
      <c r="D10" s="12">
        <f t="shared" si="0"/>
        <v>6400215</v>
      </c>
      <c r="E10" s="114"/>
      <c r="F10" s="114"/>
    </row>
    <row r="11" spans="1:6" x14ac:dyDescent="0.25">
      <c r="A11" s="47" t="s">
        <v>67</v>
      </c>
      <c r="B11" s="5">
        <v>544333</v>
      </c>
      <c r="C11" s="5">
        <v>8795081</v>
      </c>
      <c r="D11" s="12">
        <f t="shared" si="0"/>
        <v>9339414</v>
      </c>
      <c r="E11" s="114"/>
      <c r="F11" s="114"/>
    </row>
    <row r="12" spans="1:6" x14ac:dyDescent="0.25">
      <c r="A12" s="36" t="s">
        <v>85</v>
      </c>
      <c r="B12" s="21">
        <f>SUM(B4:B11)</f>
        <v>2917202</v>
      </c>
      <c r="C12" s="10">
        <f t="shared" ref="C12:D12" si="1">SUM(C4:C11)</f>
        <v>28210285</v>
      </c>
      <c r="D12" s="13">
        <f t="shared" si="1"/>
        <v>31127487</v>
      </c>
    </row>
    <row r="13" spans="1:6" x14ac:dyDescent="0.25">
      <c r="A13" s="48" t="s">
        <v>297</v>
      </c>
      <c r="B13" s="40"/>
      <c r="C13" s="40"/>
      <c r="D13" s="40"/>
    </row>
    <row r="14" spans="1:6" x14ac:dyDescent="0.25">
      <c r="A14" s="48" t="s">
        <v>129</v>
      </c>
      <c r="B14" s="40"/>
      <c r="C14" s="40"/>
      <c r="D14" s="40"/>
    </row>
    <row r="15" spans="1:6" x14ac:dyDescent="0.25">
      <c r="A15" s="39" t="s">
        <v>347</v>
      </c>
      <c r="B15" s="40"/>
      <c r="C15" s="40"/>
      <c r="D15" s="40"/>
    </row>
    <row r="17" spans="1:6" x14ac:dyDescent="0.25">
      <c r="A17" s="3" t="s">
        <v>2</v>
      </c>
    </row>
    <row r="18" spans="1:6" x14ac:dyDescent="0.25">
      <c r="A18"/>
      <c r="B18" s="14" t="s">
        <v>69</v>
      </c>
      <c r="C18" s="30" t="s">
        <v>70</v>
      </c>
      <c r="D18" s="16" t="s">
        <v>85</v>
      </c>
    </row>
    <row r="19" spans="1:6" x14ac:dyDescent="0.25">
      <c r="A19" s="45" t="s">
        <v>60</v>
      </c>
      <c r="B19" s="34">
        <v>4137</v>
      </c>
      <c r="C19" s="34">
        <v>109856</v>
      </c>
      <c r="D19" s="11">
        <f>B19+C19</f>
        <v>113993</v>
      </c>
      <c r="E19" s="114"/>
      <c r="F19" s="114"/>
    </row>
    <row r="20" spans="1:6" x14ac:dyDescent="0.25">
      <c r="A20" s="46" t="s">
        <v>61</v>
      </c>
      <c r="B20" s="5">
        <v>59059</v>
      </c>
      <c r="C20" s="5">
        <v>472382</v>
      </c>
      <c r="D20" s="12">
        <f t="shared" ref="D20:D26" si="2">B20+C20</f>
        <v>531441</v>
      </c>
      <c r="E20" s="114"/>
      <c r="F20" s="114"/>
    </row>
    <row r="21" spans="1:6" x14ac:dyDescent="0.25">
      <c r="A21" s="46" t="s">
        <v>62</v>
      </c>
      <c r="B21" s="5">
        <v>188050</v>
      </c>
      <c r="C21" s="5">
        <v>1820416</v>
      </c>
      <c r="D21" s="12">
        <f t="shared" si="2"/>
        <v>2008466</v>
      </c>
      <c r="E21" s="114"/>
      <c r="F21" s="114"/>
    </row>
    <row r="22" spans="1:6" x14ac:dyDescent="0.25">
      <c r="A22" s="46" t="s">
        <v>63</v>
      </c>
      <c r="B22" s="5">
        <v>278808</v>
      </c>
      <c r="C22" s="5">
        <v>3720086</v>
      </c>
      <c r="D22" s="12">
        <f t="shared" si="2"/>
        <v>3998894</v>
      </c>
      <c r="E22" s="114"/>
      <c r="F22" s="114"/>
    </row>
    <row r="23" spans="1:6" x14ac:dyDescent="0.25">
      <c r="A23" s="46" t="s">
        <v>64</v>
      </c>
      <c r="B23" s="5">
        <v>749240</v>
      </c>
      <c r="C23" s="5">
        <v>5761377</v>
      </c>
      <c r="D23" s="12">
        <f t="shared" si="2"/>
        <v>6510617</v>
      </c>
      <c r="E23" s="114"/>
      <c r="F23" s="114"/>
    </row>
    <row r="24" spans="1:6" x14ac:dyDescent="0.25">
      <c r="A24" s="46" t="s">
        <v>65</v>
      </c>
      <c r="B24" s="5">
        <v>210281</v>
      </c>
      <c r="C24" s="5">
        <v>1070788</v>
      </c>
      <c r="D24" s="12">
        <f t="shared" si="2"/>
        <v>1281069</v>
      </c>
      <c r="E24" s="114"/>
      <c r="F24" s="114"/>
    </row>
    <row r="25" spans="1:6" x14ac:dyDescent="0.25">
      <c r="A25" s="46" t="s">
        <v>66</v>
      </c>
      <c r="B25" s="5">
        <v>542207</v>
      </c>
      <c r="C25" s="5">
        <v>7342351</v>
      </c>
      <c r="D25" s="12">
        <f t="shared" si="2"/>
        <v>7884558</v>
      </c>
      <c r="E25" s="114"/>
      <c r="F25" s="114"/>
    </row>
    <row r="26" spans="1:6" x14ac:dyDescent="0.25">
      <c r="A26" s="47" t="s">
        <v>67</v>
      </c>
      <c r="B26" s="5">
        <v>1033802</v>
      </c>
      <c r="C26" s="5">
        <v>9810725</v>
      </c>
      <c r="D26" s="12">
        <f t="shared" si="2"/>
        <v>10844527</v>
      </c>
      <c r="E26" s="114"/>
      <c r="F26" s="114"/>
    </row>
    <row r="27" spans="1:6" x14ac:dyDescent="0.25">
      <c r="A27" s="36" t="s">
        <v>85</v>
      </c>
      <c r="B27" s="21">
        <f>SUM(B19:B26)</f>
        <v>3065584</v>
      </c>
      <c r="C27" s="10">
        <f t="shared" ref="C27" si="3">SUM(C19:C26)</f>
        <v>30107981</v>
      </c>
      <c r="D27" s="13">
        <f t="shared" ref="D27" si="4">SUM(D19:D26)</f>
        <v>33173565</v>
      </c>
    </row>
    <row r="28" spans="1:6" x14ac:dyDescent="0.25">
      <c r="A28" s="48" t="s">
        <v>297</v>
      </c>
      <c r="B28" s="40"/>
      <c r="C28" s="40"/>
      <c r="D28" s="40"/>
    </row>
    <row r="29" spans="1:6" x14ac:dyDescent="0.25">
      <c r="A29" s="48" t="s">
        <v>129</v>
      </c>
      <c r="B29" s="40"/>
      <c r="C29" s="40"/>
      <c r="D29" s="40"/>
    </row>
    <row r="30" spans="1:6" x14ac:dyDescent="0.25">
      <c r="A30" s="39" t="s">
        <v>347</v>
      </c>
      <c r="B30" s="40"/>
      <c r="C30" s="40"/>
      <c r="D30" s="40"/>
    </row>
    <row r="32" spans="1:6" x14ac:dyDescent="0.25">
      <c r="A32" s="3" t="s">
        <v>28</v>
      </c>
    </row>
    <row r="33" spans="1:4" x14ac:dyDescent="0.25">
      <c r="A33"/>
      <c r="B33" s="14" t="s">
        <v>69</v>
      </c>
      <c r="C33" s="30" t="s">
        <v>70</v>
      </c>
      <c r="D33" s="16" t="s">
        <v>85</v>
      </c>
    </row>
    <row r="34" spans="1:4" x14ac:dyDescent="0.25">
      <c r="A34" s="45" t="s">
        <v>60</v>
      </c>
      <c r="B34" s="34">
        <f t="shared" ref="B34:B42" si="5">B4+B19</f>
        <v>11123</v>
      </c>
      <c r="C34" s="34">
        <f t="shared" ref="C34:D34" si="6">C4+C19</f>
        <v>421649</v>
      </c>
      <c r="D34" s="11">
        <f t="shared" si="6"/>
        <v>432772</v>
      </c>
    </row>
    <row r="35" spans="1:4" x14ac:dyDescent="0.25">
      <c r="A35" s="46" t="s">
        <v>61</v>
      </c>
      <c r="B35" s="5">
        <f t="shared" si="5"/>
        <v>248710</v>
      </c>
      <c r="C35" s="5">
        <f t="shared" ref="C35:D42" si="7">C5+C20</f>
        <v>1594927</v>
      </c>
      <c r="D35" s="12">
        <f t="shared" si="7"/>
        <v>1843637</v>
      </c>
    </row>
    <row r="36" spans="1:4" x14ac:dyDescent="0.25">
      <c r="A36" s="46" t="s">
        <v>62</v>
      </c>
      <c r="B36" s="5">
        <f t="shared" si="5"/>
        <v>453334</v>
      </c>
      <c r="C36" s="5">
        <f t="shared" si="7"/>
        <v>4422509</v>
      </c>
      <c r="D36" s="12">
        <f t="shared" si="7"/>
        <v>4875843</v>
      </c>
    </row>
    <row r="37" spans="1:4" x14ac:dyDescent="0.25">
      <c r="A37" s="46" t="s">
        <v>63</v>
      </c>
      <c r="B37" s="5">
        <f t="shared" si="5"/>
        <v>549592</v>
      </c>
      <c r="C37" s="5">
        <f t="shared" si="7"/>
        <v>6902700</v>
      </c>
      <c r="D37" s="12">
        <f t="shared" si="7"/>
        <v>7452292</v>
      </c>
    </row>
    <row r="38" spans="1:4" x14ac:dyDescent="0.25">
      <c r="A38" s="46" t="s">
        <v>64</v>
      </c>
      <c r="B38" s="5">
        <f t="shared" si="5"/>
        <v>999960</v>
      </c>
      <c r="C38" s="5">
        <f t="shared" si="7"/>
        <v>7612684</v>
      </c>
      <c r="D38" s="12">
        <f t="shared" si="7"/>
        <v>8612644</v>
      </c>
    </row>
    <row r="39" spans="1:4" x14ac:dyDescent="0.25">
      <c r="A39" s="46" t="s">
        <v>65</v>
      </c>
      <c r="B39" s="5">
        <f t="shared" si="5"/>
        <v>981063</v>
      </c>
      <c r="C39" s="5">
        <f t="shared" si="7"/>
        <v>5634087</v>
      </c>
      <c r="D39" s="12">
        <f t="shared" si="7"/>
        <v>6615150</v>
      </c>
    </row>
    <row r="40" spans="1:4" x14ac:dyDescent="0.25">
      <c r="A40" s="46" t="s">
        <v>66</v>
      </c>
      <c r="B40" s="5">
        <f t="shared" si="5"/>
        <v>1160869</v>
      </c>
      <c r="C40" s="5">
        <f t="shared" si="7"/>
        <v>13123904</v>
      </c>
      <c r="D40" s="12">
        <f t="shared" si="7"/>
        <v>14284773</v>
      </c>
    </row>
    <row r="41" spans="1:4" x14ac:dyDescent="0.25">
      <c r="A41" s="47" t="s">
        <v>67</v>
      </c>
      <c r="B41" s="5">
        <f t="shared" si="5"/>
        <v>1578135</v>
      </c>
      <c r="C41" s="5">
        <f t="shared" si="7"/>
        <v>18605806</v>
      </c>
      <c r="D41" s="12">
        <f t="shared" si="7"/>
        <v>20183941</v>
      </c>
    </row>
    <row r="42" spans="1:4" x14ac:dyDescent="0.25">
      <c r="A42" s="36" t="s">
        <v>85</v>
      </c>
      <c r="B42" s="21">
        <f t="shared" si="5"/>
        <v>5982786</v>
      </c>
      <c r="C42" s="10">
        <f t="shared" si="7"/>
        <v>58318266</v>
      </c>
      <c r="D42" s="13">
        <f t="shared" si="7"/>
        <v>64301052</v>
      </c>
    </row>
    <row r="43" spans="1:4" x14ac:dyDescent="0.25">
      <c r="A43" s="48" t="s">
        <v>297</v>
      </c>
    </row>
    <row r="44" spans="1:4" x14ac:dyDescent="0.25">
      <c r="A44" s="48" t="s">
        <v>129</v>
      </c>
    </row>
    <row r="45" spans="1:4" x14ac:dyDescent="0.25">
      <c r="A45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112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f>Img3B_H!B4+Img3B_F!B4</f>
        <v>1274</v>
      </c>
      <c r="C4" s="5">
        <f>Img3B_H!C4+Img3B_F!C4</f>
        <v>30640</v>
      </c>
      <c r="D4" s="5">
        <f>Img3B_H!D4+Img3B_F!D4</f>
        <v>20838</v>
      </c>
      <c r="E4" s="5">
        <f>Img3B_H!E4+Img3B_F!E4</f>
        <v>48040</v>
      </c>
      <c r="F4" s="5">
        <f>Img3B_H!F4+Img3B_F!F4</f>
        <v>115185</v>
      </c>
      <c r="G4" s="5">
        <f>Img3B_H!G4+Img3B_F!G4</f>
        <v>155011</v>
      </c>
      <c r="H4" s="5">
        <f>Img3B_H!H4+Img3B_F!H4</f>
        <v>166937</v>
      </c>
      <c r="I4" s="5">
        <f>Img3B_H!I4+Img3B_F!I4</f>
        <v>83558</v>
      </c>
      <c r="J4" s="12">
        <f>Img3B_H!J4+Img3B_F!J4</f>
        <v>621483</v>
      </c>
    </row>
    <row r="5" spans="1:10" x14ac:dyDescent="0.25">
      <c r="A5" s="19" t="s">
        <v>101</v>
      </c>
      <c r="B5" s="5">
        <f>Img3B_H!B5+Img3B_F!B5</f>
        <v>386</v>
      </c>
      <c r="C5" s="5">
        <f>Img3B_H!C5+Img3B_F!C5</f>
        <v>8332</v>
      </c>
      <c r="D5" s="5">
        <f>Img3B_H!D5+Img3B_F!D5</f>
        <v>20894</v>
      </c>
      <c r="E5" s="5">
        <f>Img3B_H!E5+Img3B_F!E5</f>
        <v>17183</v>
      </c>
      <c r="F5" s="5">
        <f>Img3B_H!F5+Img3B_F!F5</f>
        <v>19999</v>
      </c>
      <c r="G5" s="5">
        <f>Img3B_H!G5+Img3B_F!G5</f>
        <v>17141</v>
      </c>
      <c r="H5" s="5">
        <f>Img3B_H!H5+Img3B_F!H5</f>
        <v>154977</v>
      </c>
      <c r="I5" s="5">
        <f>Img3B_H!I5+Img3B_F!I5</f>
        <v>47139</v>
      </c>
      <c r="J5" s="12">
        <f>Img3B_H!J5+Img3B_F!J5</f>
        <v>286051</v>
      </c>
    </row>
    <row r="6" spans="1:10" x14ac:dyDescent="0.25">
      <c r="A6" s="19" t="s">
        <v>102</v>
      </c>
      <c r="B6" s="5">
        <f>Img3B_H!B6+Img3B_F!B6</f>
        <v>726</v>
      </c>
      <c r="C6" s="5">
        <f>Img3B_H!C6+Img3B_F!C6</f>
        <v>6689</v>
      </c>
      <c r="D6" s="5">
        <f>Img3B_H!D6+Img3B_F!D6</f>
        <v>18130</v>
      </c>
      <c r="E6" s="5">
        <f>Img3B_H!E6+Img3B_F!E6</f>
        <v>20685</v>
      </c>
      <c r="F6" s="5">
        <f>Img3B_H!F6+Img3B_F!F6</f>
        <v>23298</v>
      </c>
      <c r="G6" s="5">
        <f>Img3B_H!G6+Img3B_F!G6</f>
        <v>19653</v>
      </c>
      <c r="H6" s="5">
        <f>Img3B_H!H6+Img3B_F!H6</f>
        <v>115898</v>
      </c>
      <c r="I6" s="5">
        <f>Img3B_H!I6+Img3B_F!I6</f>
        <v>42956</v>
      </c>
      <c r="J6" s="12">
        <f>Img3B_H!J6+Img3B_F!J6</f>
        <v>248035</v>
      </c>
    </row>
    <row r="7" spans="1:10" x14ac:dyDescent="0.25">
      <c r="A7" s="19" t="s">
        <v>103</v>
      </c>
      <c r="B7" s="5">
        <f>Img3B_H!B7+Img3B_F!B7</f>
        <v>4331</v>
      </c>
      <c r="C7" s="5">
        <f>Img3B_H!C7+Img3B_F!C7</f>
        <v>38886</v>
      </c>
      <c r="D7" s="5">
        <f>Img3B_H!D7+Img3B_F!D7</f>
        <v>93742</v>
      </c>
      <c r="E7" s="5">
        <f>Img3B_H!E7+Img3B_F!E7</f>
        <v>86183</v>
      </c>
      <c r="F7" s="5">
        <f>Img3B_H!F7+Img3B_F!F7</f>
        <v>84532</v>
      </c>
      <c r="G7" s="5">
        <f>Img3B_H!G7+Img3B_F!G7</f>
        <v>71025</v>
      </c>
      <c r="H7" s="5">
        <f>Img3B_H!H7+Img3B_F!H7</f>
        <v>187737</v>
      </c>
      <c r="I7" s="5">
        <f>Img3B_H!I7+Img3B_F!I7</f>
        <v>170218</v>
      </c>
      <c r="J7" s="12">
        <f>Img3B_H!J7+Img3B_F!J7</f>
        <v>736654</v>
      </c>
    </row>
    <row r="8" spans="1:10" x14ac:dyDescent="0.25">
      <c r="A8" s="19" t="s">
        <v>104</v>
      </c>
      <c r="B8" s="5">
        <f>Img3B_H!B8+Img3B_F!B8</f>
        <v>964</v>
      </c>
      <c r="C8" s="5">
        <f>Img3B_H!C8+Img3B_F!C8</f>
        <v>9950</v>
      </c>
      <c r="D8" s="5">
        <f>Img3B_H!D8+Img3B_F!D8</f>
        <v>22459</v>
      </c>
      <c r="E8" s="5">
        <f>Img3B_H!E8+Img3B_F!E8</f>
        <v>28305</v>
      </c>
      <c r="F8" s="5">
        <f>Img3B_H!F8+Img3B_F!F8</f>
        <v>41050</v>
      </c>
      <c r="G8" s="5">
        <f>Img3B_H!G8+Img3B_F!G8</f>
        <v>37105</v>
      </c>
      <c r="H8" s="5">
        <f>Img3B_H!H8+Img3B_F!H8</f>
        <v>39218</v>
      </c>
      <c r="I8" s="5">
        <f>Img3B_H!I8+Img3B_F!I8</f>
        <v>108727</v>
      </c>
      <c r="J8" s="12">
        <f>Img3B_H!J8+Img3B_F!J8</f>
        <v>287778</v>
      </c>
    </row>
    <row r="9" spans="1:10" x14ac:dyDescent="0.25">
      <c r="A9" s="19" t="s">
        <v>105</v>
      </c>
      <c r="B9" s="5">
        <f>Img3B_H!B9+Img3B_F!B9</f>
        <v>296</v>
      </c>
      <c r="C9" s="5">
        <f>Img3B_H!C9+Img3B_F!C9</f>
        <v>27411</v>
      </c>
      <c r="D9" s="5">
        <f>Img3B_H!D9+Img3B_F!D9</f>
        <v>41044</v>
      </c>
      <c r="E9" s="5">
        <f>Img3B_H!E9+Img3B_F!E9</f>
        <v>64172</v>
      </c>
      <c r="F9" s="5">
        <f>Img3B_H!F9+Img3B_F!F9</f>
        <v>139274</v>
      </c>
      <c r="G9" s="5">
        <f>Img3B_H!G9+Img3B_F!G9</f>
        <v>129264</v>
      </c>
      <c r="H9" s="5">
        <f>Img3B_H!H9+Img3B_F!H9</f>
        <v>164589</v>
      </c>
      <c r="I9" s="5">
        <f>Img3B_H!I9+Img3B_F!I9</f>
        <v>223829</v>
      </c>
      <c r="J9" s="12">
        <f>Img3B_H!J9+Img3B_F!J9</f>
        <v>789879</v>
      </c>
    </row>
    <row r="10" spans="1:10" x14ac:dyDescent="0.25">
      <c r="A10" s="19" t="s">
        <v>106</v>
      </c>
      <c r="B10" s="5">
        <f>Img3B_H!B10+Img3B_F!B10</f>
        <v>1101</v>
      </c>
      <c r="C10" s="5">
        <f>Img3B_H!C10+Img3B_F!C10</f>
        <v>27819</v>
      </c>
      <c r="D10" s="5">
        <f>Img3B_H!D10+Img3B_F!D10</f>
        <v>45859</v>
      </c>
      <c r="E10" s="5">
        <f>Img3B_H!E10+Img3B_F!E10</f>
        <v>61184</v>
      </c>
      <c r="F10" s="5">
        <f>Img3B_H!F10+Img3B_F!F10</f>
        <v>120613</v>
      </c>
      <c r="G10" s="5">
        <f>Img3B_H!G10+Img3B_F!G10</f>
        <v>149293</v>
      </c>
      <c r="H10" s="5">
        <f>Img3B_H!H10+Img3B_F!H10</f>
        <v>122668</v>
      </c>
      <c r="I10" s="5">
        <f>Img3B_H!I10+Img3B_F!I10</f>
        <v>211457</v>
      </c>
      <c r="J10" s="12">
        <f>Img3B_H!J10+Img3B_F!J10</f>
        <v>739994</v>
      </c>
    </row>
    <row r="11" spans="1:10" x14ac:dyDescent="0.25">
      <c r="A11" s="19" t="s">
        <v>107</v>
      </c>
      <c r="B11" s="5">
        <f>Img3B_H!B11+Img3B_F!B11</f>
        <v>145</v>
      </c>
      <c r="C11" s="5">
        <f>Img3B_H!C11+Img3B_F!C11</f>
        <v>14572</v>
      </c>
      <c r="D11" s="5">
        <f>Img3B_H!D11+Img3B_F!D11</f>
        <v>20957</v>
      </c>
      <c r="E11" s="5">
        <f>Img3B_H!E11+Img3B_F!E11</f>
        <v>20347</v>
      </c>
      <c r="F11" s="5">
        <f>Img3B_H!F11+Img3B_F!F11</f>
        <v>37732</v>
      </c>
      <c r="G11" s="5">
        <f>Img3B_H!G11+Img3B_F!G11</f>
        <v>53365</v>
      </c>
      <c r="H11" s="5">
        <f>Img3B_H!H11+Img3B_F!H11</f>
        <v>54379</v>
      </c>
      <c r="I11" s="5">
        <f>Img3B_H!I11+Img3B_F!I11</f>
        <v>67687</v>
      </c>
      <c r="J11" s="12">
        <f>Img3B_H!J11+Img3B_F!J11</f>
        <v>269184</v>
      </c>
    </row>
    <row r="12" spans="1:10" x14ac:dyDescent="0.25">
      <c r="A12" s="19" t="s">
        <v>108</v>
      </c>
      <c r="B12" s="5">
        <f>Img3B_H!B12+Img3B_F!B12</f>
        <v>565</v>
      </c>
      <c r="C12" s="5">
        <f>Img3B_H!C12+Img3B_F!C12</f>
        <v>23905</v>
      </c>
      <c r="D12" s="5">
        <f>Img3B_H!D12+Img3B_F!D12</f>
        <v>60048</v>
      </c>
      <c r="E12" s="5">
        <f>Img3B_H!E12+Img3B_F!E12</f>
        <v>92354</v>
      </c>
      <c r="F12" s="5">
        <f>Img3B_H!F12+Img3B_F!F12</f>
        <v>237483</v>
      </c>
      <c r="G12" s="5">
        <f>Img3B_H!G12+Img3B_F!G12</f>
        <v>159605</v>
      </c>
      <c r="H12" s="5">
        <f>Img3B_H!H12+Img3B_F!H12</f>
        <v>49409</v>
      </c>
      <c r="I12" s="5">
        <f>Img3B_H!I12+Img3B_F!I12</f>
        <v>251921</v>
      </c>
      <c r="J12" s="12">
        <f>Img3B_H!J12+Img3B_F!J12</f>
        <v>875290</v>
      </c>
    </row>
    <row r="13" spans="1:10" x14ac:dyDescent="0.25">
      <c r="A13" s="19" t="s">
        <v>109</v>
      </c>
      <c r="B13" s="5">
        <f>Img3B_H!B13+Img3B_F!B13</f>
        <v>451</v>
      </c>
      <c r="C13" s="5">
        <f>Img3B_H!C13+Img3B_F!C13</f>
        <v>18811</v>
      </c>
      <c r="D13" s="5">
        <f>Img3B_H!D13+Img3B_F!D13</f>
        <v>5758</v>
      </c>
      <c r="E13" s="5">
        <f>Img3B_H!E13+Img3B_F!E13</f>
        <v>13429</v>
      </c>
      <c r="F13" s="5">
        <f>Img3B_H!F13+Img3B_F!F13</f>
        <v>25042</v>
      </c>
      <c r="G13" s="5">
        <f>Img3B_H!G13+Img3B_F!G13</f>
        <v>72686</v>
      </c>
      <c r="H13" s="5">
        <f>Img3B_H!H13+Img3B_F!H13</f>
        <v>26805</v>
      </c>
      <c r="I13" s="5">
        <f>Img3B_H!I13+Img3B_F!I13</f>
        <v>86055</v>
      </c>
      <c r="J13" s="12">
        <f>Img3B_H!J13+Img3B_F!J13</f>
        <v>249037</v>
      </c>
    </row>
    <row r="14" spans="1:10" x14ac:dyDescent="0.25">
      <c r="A14" s="19" t="s">
        <v>110</v>
      </c>
      <c r="B14" s="5">
        <f>Img3B_H!B14+Img3B_F!B14</f>
        <v>883</v>
      </c>
      <c r="C14" s="5">
        <f>Img3B_H!C14+Img3B_F!C14</f>
        <v>41694</v>
      </c>
      <c r="D14" s="5">
        <f>Img3B_H!D14+Img3B_F!D14</f>
        <v>103603</v>
      </c>
      <c r="E14" s="5">
        <f>Img3B_H!E14+Img3B_F!E14</f>
        <v>97709</v>
      </c>
      <c r="F14" s="5">
        <f>Img3B_H!F14+Img3B_F!F14</f>
        <v>155751</v>
      </c>
      <c r="G14" s="5">
        <f>Img3B_H!G14+Img3B_F!G14</f>
        <v>116914</v>
      </c>
      <c r="H14" s="5">
        <f>Img3B_H!H14+Img3B_F!H14</f>
        <v>78255</v>
      </c>
      <c r="I14" s="5">
        <f>Img3B_H!I14+Img3B_F!I14</f>
        <v>284589</v>
      </c>
      <c r="J14" s="12">
        <f>Img3B_H!J14+Img3B_F!J14</f>
        <v>879398</v>
      </c>
    </row>
    <row r="15" spans="1:10" x14ac:dyDescent="0.25">
      <c r="A15" s="20" t="s">
        <v>85</v>
      </c>
      <c r="B15" s="10">
        <f>Img3B_H!B15+Img3B_F!B15</f>
        <v>11122</v>
      </c>
      <c r="C15" s="10">
        <f>Img3B_H!C15+Img3B_F!C15</f>
        <v>248709</v>
      </c>
      <c r="D15" s="10">
        <f>Img3B_H!D15+Img3B_F!D15</f>
        <v>453332</v>
      </c>
      <c r="E15" s="10">
        <f>Img3B_H!E15+Img3B_F!E15</f>
        <v>549591</v>
      </c>
      <c r="F15" s="10">
        <f>Img3B_H!F15+Img3B_F!F15</f>
        <v>999959</v>
      </c>
      <c r="G15" s="10">
        <f>Img3B_H!G15+Img3B_F!G15</f>
        <v>981062</v>
      </c>
      <c r="H15" s="10">
        <f>Img3B_H!H15+Img3B_F!H15</f>
        <v>1160872</v>
      </c>
      <c r="I15" s="10">
        <f>Img3B_H!I15+Img3B_F!I15</f>
        <v>1578136</v>
      </c>
      <c r="J15" s="13">
        <f>Img3B_H!J15+Img3B_F!J15</f>
        <v>5982783</v>
      </c>
    </row>
    <row r="16" spans="1:10" x14ac:dyDescent="0.25">
      <c r="A16" s="48" t="s">
        <v>297</v>
      </c>
    </row>
    <row r="17" spans="1:2" x14ac:dyDescent="0.25">
      <c r="A17" s="48" t="s">
        <v>129</v>
      </c>
      <c r="B17" s="114"/>
    </row>
    <row r="18" spans="1:2" x14ac:dyDescent="0.25">
      <c r="A18" s="39" t="s">
        <v>347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124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921</v>
      </c>
      <c r="C4" s="5">
        <v>24969</v>
      </c>
      <c r="D4" s="5">
        <v>12799</v>
      </c>
      <c r="E4" s="5">
        <v>27706</v>
      </c>
      <c r="F4" s="5">
        <v>12469</v>
      </c>
      <c r="G4" s="5">
        <v>120106</v>
      </c>
      <c r="H4" s="5">
        <v>87309</v>
      </c>
      <c r="I4" s="5">
        <v>32281</v>
      </c>
      <c r="J4" s="12">
        <f>SUM(B4:I4)</f>
        <v>318560</v>
      </c>
    </row>
    <row r="5" spans="1:10" x14ac:dyDescent="0.25">
      <c r="A5" s="19" t="s">
        <v>101</v>
      </c>
      <c r="B5" s="5">
        <v>209</v>
      </c>
      <c r="C5" s="5">
        <v>6430</v>
      </c>
      <c r="D5" s="5">
        <v>12340</v>
      </c>
      <c r="E5" s="5">
        <v>8966</v>
      </c>
      <c r="F5" s="5">
        <v>5047</v>
      </c>
      <c r="G5" s="5">
        <v>13707</v>
      </c>
      <c r="H5" s="5">
        <v>78392</v>
      </c>
      <c r="I5" s="5">
        <v>16185</v>
      </c>
      <c r="J5" s="12">
        <f t="shared" ref="J5:J14" si="0">SUM(B5:I5)</f>
        <v>141276</v>
      </c>
    </row>
    <row r="6" spans="1:10" x14ac:dyDescent="0.25">
      <c r="A6" s="19" t="s">
        <v>102</v>
      </c>
      <c r="B6" s="5">
        <v>449</v>
      </c>
      <c r="C6" s="5">
        <v>4741</v>
      </c>
      <c r="D6" s="5">
        <v>9819</v>
      </c>
      <c r="E6" s="5">
        <v>9678</v>
      </c>
      <c r="F6" s="5">
        <v>4240</v>
      </c>
      <c r="G6" s="5">
        <v>15323</v>
      </c>
      <c r="H6" s="5">
        <v>50377</v>
      </c>
      <c r="I6" s="5">
        <v>16499</v>
      </c>
      <c r="J6" s="12">
        <f t="shared" si="0"/>
        <v>111126</v>
      </c>
    </row>
    <row r="7" spans="1:10" x14ac:dyDescent="0.25">
      <c r="A7" s="19" t="s">
        <v>103</v>
      </c>
      <c r="B7" s="5">
        <v>2499</v>
      </c>
      <c r="C7" s="5">
        <v>25893</v>
      </c>
      <c r="D7" s="5">
        <v>48292</v>
      </c>
      <c r="E7" s="5">
        <v>32039</v>
      </c>
      <c r="F7" s="5">
        <v>17770</v>
      </c>
      <c r="G7" s="5">
        <v>56042</v>
      </c>
      <c r="H7" s="5">
        <v>81742</v>
      </c>
      <c r="I7" s="5">
        <v>63146</v>
      </c>
      <c r="J7" s="12">
        <f t="shared" si="0"/>
        <v>327423</v>
      </c>
    </row>
    <row r="8" spans="1:10" x14ac:dyDescent="0.25">
      <c r="A8" s="19" t="s">
        <v>104</v>
      </c>
      <c r="B8" s="5">
        <v>503</v>
      </c>
      <c r="C8" s="5">
        <v>6642</v>
      </c>
      <c r="D8" s="5">
        <v>9713</v>
      </c>
      <c r="E8" s="5">
        <v>10127</v>
      </c>
      <c r="F8" s="5">
        <v>9083</v>
      </c>
      <c r="G8" s="5">
        <v>27727</v>
      </c>
      <c r="H8" s="5">
        <v>17568</v>
      </c>
      <c r="I8" s="5">
        <v>44024</v>
      </c>
      <c r="J8" s="12">
        <f t="shared" si="0"/>
        <v>125387</v>
      </c>
    </row>
    <row r="9" spans="1:10" x14ac:dyDescent="0.25">
      <c r="A9" s="19" t="s">
        <v>105</v>
      </c>
      <c r="B9" s="5">
        <v>201</v>
      </c>
      <c r="C9" s="5">
        <v>23245</v>
      </c>
      <c r="D9" s="5">
        <v>25793</v>
      </c>
      <c r="E9" s="5">
        <v>34363</v>
      </c>
      <c r="F9" s="5">
        <v>43024</v>
      </c>
      <c r="G9" s="5">
        <v>107808</v>
      </c>
      <c r="H9" s="5">
        <v>103192</v>
      </c>
      <c r="I9" s="5">
        <v>64313</v>
      </c>
      <c r="J9" s="12">
        <f t="shared" si="0"/>
        <v>401939</v>
      </c>
    </row>
    <row r="10" spans="1:10" x14ac:dyDescent="0.25">
      <c r="A10" s="19" t="s">
        <v>106</v>
      </c>
      <c r="B10" s="5">
        <v>923</v>
      </c>
      <c r="C10" s="5">
        <v>23252</v>
      </c>
      <c r="D10" s="5">
        <v>30817</v>
      </c>
      <c r="E10" s="5">
        <v>35393</v>
      </c>
      <c r="F10" s="5">
        <v>29754</v>
      </c>
      <c r="G10" s="5">
        <v>121462</v>
      </c>
      <c r="H10" s="5">
        <v>82932</v>
      </c>
      <c r="I10" s="5">
        <v>52719</v>
      </c>
      <c r="J10" s="12">
        <f t="shared" si="0"/>
        <v>377252</v>
      </c>
    </row>
    <row r="11" spans="1:10" x14ac:dyDescent="0.25">
      <c r="A11" s="19" t="s">
        <v>107</v>
      </c>
      <c r="B11" s="5">
        <v>117</v>
      </c>
      <c r="C11" s="5">
        <v>13171</v>
      </c>
      <c r="D11" s="5">
        <v>14318</v>
      </c>
      <c r="E11" s="5">
        <v>12567</v>
      </c>
      <c r="F11" s="5">
        <v>13598</v>
      </c>
      <c r="G11" s="5">
        <v>46927</v>
      </c>
      <c r="H11" s="5">
        <v>34305</v>
      </c>
      <c r="I11" s="5">
        <v>21857</v>
      </c>
      <c r="J11" s="12">
        <f t="shared" si="0"/>
        <v>156860</v>
      </c>
    </row>
    <row r="12" spans="1:10" x14ac:dyDescent="0.25">
      <c r="A12" s="19" t="s">
        <v>108</v>
      </c>
      <c r="B12" s="5">
        <v>282</v>
      </c>
      <c r="C12" s="5">
        <v>17015</v>
      </c>
      <c r="D12" s="5">
        <v>40100</v>
      </c>
      <c r="E12" s="5">
        <v>48732</v>
      </c>
      <c r="F12" s="5">
        <v>63836</v>
      </c>
      <c r="G12" s="5">
        <v>120555</v>
      </c>
      <c r="H12" s="5">
        <v>29522</v>
      </c>
      <c r="I12" s="5">
        <v>105979</v>
      </c>
      <c r="J12" s="12">
        <f t="shared" si="0"/>
        <v>426021</v>
      </c>
    </row>
    <row r="13" spans="1:10" x14ac:dyDescent="0.25">
      <c r="A13" s="19" t="s">
        <v>109</v>
      </c>
      <c r="B13" s="5">
        <v>394</v>
      </c>
      <c r="C13" s="5">
        <v>16562</v>
      </c>
      <c r="D13" s="5">
        <v>3789</v>
      </c>
      <c r="E13" s="5">
        <v>8399</v>
      </c>
      <c r="F13" s="5">
        <v>7234</v>
      </c>
      <c r="G13" s="5">
        <v>58912</v>
      </c>
      <c r="H13" s="5">
        <v>16212</v>
      </c>
      <c r="I13" s="5">
        <v>20232</v>
      </c>
      <c r="J13" s="12">
        <f t="shared" si="0"/>
        <v>131734</v>
      </c>
    </row>
    <row r="14" spans="1:10" x14ac:dyDescent="0.25">
      <c r="A14" s="19" t="s">
        <v>110</v>
      </c>
      <c r="B14" s="5">
        <v>488</v>
      </c>
      <c r="C14" s="5">
        <v>27730</v>
      </c>
      <c r="D14" s="5">
        <v>57503</v>
      </c>
      <c r="E14" s="5">
        <v>42815</v>
      </c>
      <c r="F14" s="5">
        <v>44665</v>
      </c>
      <c r="G14" s="5">
        <v>82211</v>
      </c>
      <c r="H14" s="5">
        <v>37113</v>
      </c>
      <c r="I14" s="5">
        <v>107099</v>
      </c>
      <c r="J14" s="12">
        <f t="shared" si="0"/>
        <v>399624</v>
      </c>
    </row>
    <row r="15" spans="1:10" x14ac:dyDescent="0.25">
      <c r="A15" s="20" t="s">
        <v>85</v>
      </c>
      <c r="B15" s="10">
        <f>SUM(B4:B14)</f>
        <v>6986</v>
      </c>
      <c r="C15" s="10">
        <f t="shared" ref="C15:J15" si="1">SUM(C4:C14)</f>
        <v>189650</v>
      </c>
      <c r="D15" s="10">
        <f t="shared" si="1"/>
        <v>265283</v>
      </c>
      <c r="E15" s="10">
        <f t="shared" si="1"/>
        <v>270785</v>
      </c>
      <c r="F15" s="10">
        <f t="shared" si="1"/>
        <v>250720</v>
      </c>
      <c r="G15" s="10">
        <f t="shared" si="1"/>
        <v>770780</v>
      </c>
      <c r="H15" s="10">
        <f t="shared" si="1"/>
        <v>618664</v>
      </c>
      <c r="I15" s="10">
        <f t="shared" si="1"/>
        <v>544334</v>
      </c>
      <c r="J15" s="13">
        <f t="shared" si="1"/>
        <v>2917202</v>
      </c>
    </row>
    <row r="16" spans="1:10" x14ac:dyDescent="0.25">
      <c r="A16" s="48" t="s">
        <v>297</v>
      </c>
    </row>
    <row r="17" spans="1:9" x14ac:dyDescent="0.25">
      <c r="A17" s="48" t="s">
        <v>129</v>
      </c>
      <c r="B17" s="114"/>
      <c r="C17" s="114"/>
      <c r="D17" s="114"/>
      <c r="E17" s="114"/>
      <c r="F17" s="114"/>
      <c r="G17" s="114"/>
      <c r="H17" s="114"/>
      <c r="I17" s="114"/>
    </row>
    <row r="18" spans="1:9" x14ac:dyDescent="0.25">
      <c r="A18" s="39" t="s">
        <v>347</v>
      </c>
      <c r="B18" s="114"/>
      <c r="C18" s="114"/>
      <c r="D18" s="114"/>
      <c r="E18" s="114"/>
      <c r="F18" s="114"/>
      <c r="G18" s="114"/>
      <c r="H18" s="114"/>
      <c r="I18" s="114"/>
    </row>
    <row r="19" spans="1:9" x14ac:dyDescent="0.25">
      <c r="B19" s="114"/>
      <c r="C19" s="114"/>
      <c r="D19" s="114"/>
      <c r="E19" s="114"/>
      <c r="F19" s="114"/>
      <c r="G19" s="114"/>
      <c r="H19" s="114"/>
      <c r="I19" s="114"/>
    </row>
    <row r="20" spans="1:9" x14ac:dyDescent="0.25">
      <c r="B20" s="114"/>
      <c r="C20" s="114"/>
      <c r="D20" s="114"/>
      <c r="E20" s="114"/>
      <c r="F20" s="114"/>
      <c r="G20" s="114"/>
      <c r="H20" s="114"/>
      <c r="I20" s="114"/>
    </row>
    <row r="21" spans="1:9" x14ac:dyDescent="0.25">
      <c r="B21" s="114"/>
      <c r="C21" s="114"/>
      <c r="D21" s="114"/>
      <c r="E21" s="114"/>
      <c r="F21" s="114"/>
      <c r="G21" s="114"/>
      <c r="H21" s="114"/>
      <c r="I21" s="114"/>
    </row>
    <row r="22" spans="1:9" x14ac:dyDescent="0.25">
      <c r="B22" s="114"/>
      <c r="C22" s="114"/>
      <c r="D22" s="114"/>
      <c r="E22" s="114"/>
      <c r="F22" s="114"/>
      <c r="G22" s="114"/>
      <c r="H22" s="114"/>
      <c r="I22" s="114"/>
    </row>
    <row r="23" spans="1:9" x14ac:dyDescent="0.25">
      <c r="B23" s="114"/>
      <c r="C23" s="114"/>
      <c r="D23" s="114"/>
      <c r="E23" s="114"/>
      <c r="F23" s="114"/>
      <c r="G23" s="114"/>
      <c r="H23" s="114"/>
      <c r="I23" s="114"/>
    </row>
    <row r="24" spans="1:9" x14ac:dyDescent="0.25">
      <c r="B24" s="114"/>
      <c r="C24" s="114"/>
      <c r="D24" s="114"/>
      <c r="E24" s="114"/>
      <c r="F24" s="114"/>
      <c r="G24" s="114"/>
      <c r="H24" s="114"/>
      <c r="I24" s="114"/>
    </row>
    <row r="25" spans="1:9" x14ac:dyDescent="0.25">
      <c r="B25" s="114"/>
      <c r="C25" s="114"/>
      <c r="D25" s="114"/>
      <c r="E25" s="114"/>
      <c r="F25" s="114"/>
      <c r="G25" s="114"/>
      <c r="H25" s="114"/>
      <c r="I25" s="114"/>
    </row>
    <row r="26" spans="1:9" x14ac:dyDescent="0.25">
      <c r="B26" s="114"/>
      <c r="C26" s="114"/>
      <c r="D26" s="114"/>
      <c r="E26" s="114"/>
      <c r="F26" s="114"/>
      <c r="G26" s="114"/>
      <c r="H26" s="114"/>
      <c r="I26" s="114"/>
    </row>
    <row r="27" spans="1:9" x14ac:dyDescent="0.25">
      <c r="B27" s="114"/>
      <c r="C27" s="114"/>
      <c r="D27" s="114"/>
      <c r="E27" s="114"/>
      <c r="F27" s="114"/>
      <c r="G27" s="114"/>
      <c r="H27" s="114"/>
      <c r="I27" s="114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125</v>
      </c>
    </row>
    <row r="2" spans="1:10" x14ac:dyDescent="0.25">
      <c r="A2" s="3" t="s">
        <v>28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353</v>
      </c>
      <c r="C4" s="5">
        <v>5671</v>
      </c>
      <c r="D4" s="5">
        <v>8039</v>
      </c>
      <c r="E4" s="5">
        <v>20334</v>
      </c>
      <c r="F4" s="5">
        <v>102716</v>
      </c>
      <c r="G4" s="5">
        <v>34905</v>
      </c>
      <c r="H4" s="5">
        <v>79628</v>
      </c>
      <c r="I4" s="5">
        <v>51277</v>
      </c>
      <c r="J4" s="12">
        <f>SUM(B4:I4)</f>
        <v>302923</v>
      </c>
    </row>
    <row r="5" spans="1:10" x14ac:dyDescent="0.25">
      <c r="A5" s="19" t="s">
        <v>101</v>
      </c>
      <c r="B5" s="5">
        <v>177</v>
      </c>
      <c r="C5" s="5">
        <v>1902</v>
      </c>
      <c r="D5" s="5">
        <v>8554</v>
      </c>
      <c r="E5" s="5">
        <v>8217</v>
      </c>
      <c r="F5" s="5">
        <v>14952</v>
      </c>
      <c r="G5" s="5">
        <v>3434</v>
      </c>
      <c r="H5" s="5">
        <v>76585</v>
      </c>
      <c r="I5" s="5">
        <v>30954</v>
      </c>
      <c r="J5" s="12">
        <f t="shared" ref="J5:J14" si="0">SUM(B5:I5)</f>
        <v>144775</v>
      </c>
    </row>
    <row r="6" spans="1:10" x14ac:dyDescent="0.25">
      <c r="A6" s="19" t="s">
        <v>102</v>
      </c>
      <c r="B6" s="5">
        <v>277</v>
      </c>
      <c r="C6" s="5">
        <v>1948</v>
      </c>
      <c r="D6" s="5">
        <v>8311</v>
      </c>
      <c r="E6" s="5">
        <v>11007</v>
      </c>
      <c r="F6" s="5">
        <v>19058</v>
      </c>
      <c r="G6" s="5">
        <v>4330</v>
      </c>
      <c r="H6" s="5">
        <v>65521</v>
      </c>
      <c r="I6" s="5">
        <v>26457</v>
      </c>
      <c r="J6" s="12">
        <f t="shared" si="0"/>
        <v>136909</v>
      </c>
    </row>
    <row r="7" spans="1:10" x14ac:dyDescent="0.25">
      <c r="A7" s="19" t="s">
        <v>103</v>
      </c>
      <c r="B7" s="5">
        <v>1832</v>
      </c>
      <c r="C7" s="5">
        <v>12993</v>
      </c>
      <c r="D7" s="5">
        <v>45450</v>
      </c>
      <c r="E7" s="5">
        <v>54144</v>
      </c>
      <c r="F7" s="5">
        <v>66762</v>
      </c>
      <c r="G7" s="5">
        <v>14983</v>
      </c>
      <c r="H7" s="5">
        <v>105995</v>
      </c>
      <c r="I7" s="5">
        <v>107072</v>
      </c>
      <c r="J7" s="12">
        <f t="shared" si="0"/>
        <v>409231</v>
      </c>
    </row>
    <row r="8" spans="1:10" x14ac:dyDescent="0.25">
      <c r="A8" s="19" t="s">
        <v>104</v>
      </c>
      <c r="B8" s="5">
        <v>461</v>
      </c>
      <c r="C8" s="5">
        <v>3308</v>
      </c>
      <c r="D8" s="5">
        <v>12746</v>
      </c>
      <c r="E8" s="5">
        <v>18178</v>
      </c>
      <c r="F8" s="5">
        <v>31967</v>
      </c>
      <c r="G8" s="5">
        <v>9378</v>
      </c>
      <c r="H8" s="5">
        <v>21650</v>
      </c>
      <c r="I8" s="5">
        <v>64703</v>
      </c>
      <c r="J8" s="12">
        <f t="shared" si="0"/>
        <v>162391</v>
      </c>
    </row>
    <row r="9" spans="1:10" x14ac:dyDescent="0.25">
      <c r="A9" s="19" t="s">
        <v>105</v>
      </c>
      <c r="B9" s="5">
        <v>95</v>
      </c>
      <c r="C9" s="5">
        <v>4166</v>
      </c>
      <c r="D9" s="5">
        <v>15251</v>
      </c>
      <c r="E9" s="5">
        <v>29809</v>
      </c>
      <c r="F9" s="5">
        <v>96250</v>
      </c>
      <c r="G9" s="5">
        <v>21456</v>
      </c>
      <c r="H9" s="5">
        <v>61397</v>
      </c>
      <c r="I9" s="5">
        <v>159516</v>
      </c>
      <c r="J9" s="12">
        <f t="shared" si="0"/>
        <v>387940</v>
      </c>
    </row>
    <row r="10" spans="1:10" x14ac:dyDescent="0.25">
      <c r="A10" s="19" t="s">
        <v>106</v>
      </c>
      <c r="B10" s="5">
        <v>178</v>
      </c>
      <c r="C10" s="5">
        <v>4567</v>
      </c>
      <c r="D10" s="5">
        <v>15042</v>
      </c>
      <c r="E10" s="5">
        <v>25791</v>
      </c>
      <c r="F10" s="5">
        <v>90859</v>
      </c>
      <c r="G10" s="5">
        <v>27831</v>
      </c>
      <c r="H10" s="5">
        <v>39736</v>
      </c>
      <c r="I10" s="5">
        <v>158738</v>
      </c>
      <c r="J10" s="12">
        <f t="shared" si="0"/>
        <v>362742</v>
      </c>
    </row>
    <row r="11" spans="1:10" x14ac:dyDescent="0.25">
      <c r="A11" s="19" t="s">
        <v>107</v>
      </c>
      <c r="B11" s="5">
        <v>28</v>
      </c>
      <c r="C11" s="5">
        <v>1401</v>
      </c>
      <c r="D11" s="5">
        <v>6639</v>
      </c>
      <c r="E11" s="5">
        <v>7780</v>
      </c>
      <c r="F11" s="5">
        <v>24134</v>
      </c>
      <c r="G11" s="5">
        <v>6438</v>
      </c>
      <c r="H11" s="5">
        <v>20074</v>
      </c>
      <c r="I11" s="5">
        <v>45830</v>
      </c>
      <c r="J11" s="12">
        <f t="shared" si="0"/>
        <v>112324</v>
      </c>
    </row>
    <row r="12" spans="1:10" x14ac:dyDescent="0.25">
      <c r="A12" s="19" t="s">
        <v>108</v>
      </c>
      <c r="B12" s="5">
        <v>283</v>
      </c>
      <c r="C12" s="5">
        <v>6890</v>
      </c>
      <c r="D12" s="5">
        <v>19948</v>
      </c>
      <c r="E12" s="5">
        <v>43622</v>
      </c>
      <c r="F12" s="5">
        <v>173647</v>
      </c>
      <c r="G12" s="5">
        <v>39050</v>
      </c>
      <c r="H12" s="5">
        <v>19887</v>
      </c>
      <c r="I12" s="5">
        <v>145942</v>
      </c>
      <c r="J12" s="12">
        <f t="shared" si="0"/>
        <v>449269</v>
      </c>
    </row>
    <row r="13" spans="1:10" x14ac:dyDescent="0.25">
      <c r="A13" s="19" t="s">
        <v>109</v>
      </c>
      <c r="B13" s="5">
        <v>57</v>
      </c>
      <c r="C13" s="5">
        <v>2249</v>
      </c>
      <c r="D13" s="5">
        <v>1969</v>
      </c>
      <c r="E13" s="5">
        <v>5030</v>
      </c>
      <c r="F13" s="5">
        <v>17808</v>
      </c>
      <c r="G13" s="5">
        <v>13774</v>
      </c>
      <c r="H13" s="5">
        <v>10593</v>
      </c>
      <c r="I13" s="5">
        <v>65823</v>
      </c>
      <c r="J13" s="12">
        <f t="shared" si="0"/>
        <v>117303</v>
      </c>
    </row>
    <row r="14" spans="1:10" x14ac:dyDescent="0.25">
      <c r="A14" s="19" t="s">
        <v>110</v>
      </c>
      <c r="B14" s="5">
        <v>395</v>
      </c>
      <c r="C14" s="5">
        <v>13964</v>
      </c>
      <c r="D14" s="5">
        <v>46100</v>
      </c>
      <c r="E14" s="5">
        <v>54894</v>
      </c>
      <c r="F14" s="5">
        <v>111086</v>
      </c>
      <c r="G14" s="5">
        <v>34703</v>
      </c>
      <c r="H14" s="5">
        <v>41142</v>
      </c>
      <c r="I14" s="5">
        <v>177490</v>
      </c>
      <c r="J14" s="12">
        <f t="shared" si="0"/>
        <v>479774</v>
      </c>
    </row>
    <row r="15" spans="1:10" x14ac:dyDescent="0.25">
      <c r="A15" s="20" t="s">
        <v>85</v>
      </c>
      <c r="B15" s="10">
        <f>SUM(B4:B14)</f>
        <v>4136</v>
      </c>
      <c r="C15" s="10">
        <f t="shared" ref="C15:J15" si="1">SUM(C4:C14)</f>
        <v>59059</v>
      </c>
      <c r="D15" s="10">
        <f t="shared" si="1"/>
        <v>188049</v>
      </c>
      <c r="E15" s="10">
        <f t="shared" si="1"/>
        <v>278806</v>
      </c>
      <c r="F15" s="10">
        <f t="shared" si="1"/>
        <v>749239</v>
      </c>
      <c r="G15" s="10">
        <f t="shared" si="1"/>
        <v>210282</v>
      </c>
      <c r="H15" s="10">
        <f t="shared" si="1"/>
        <v>542208</v>
      </c>
      <c r="I15" s="10">
        <f t="shared" si="1"/>
        <v>1033802</v>
      </c>
      <c r="J15" s="13">
        <f t="shared" si="1"/>
        <v>3065581</v>
      </c>
    </row>
    <row r="16" spans="1:10" x14ac:dyDescent="0.25">
      <c r="A16" s="48" t="s">
        <v>297</v>
      </c>
    </row>
    <row r="17" spans="1:9" x14ac:dyDescent="0.25">
      <c r="A17" s="48" t="s">
        <v>129</v>
      </c>
      <c r="B17" s="114"/>
      <c r="C17" s="114"/>
      <c r="D17" s="114"/>
      <c r="E17" s="114"/>
      <c r="F17" s="114"/>
      <c r="G17" s="114"/>
      <c r="H17" s="114"/>
      <c r="I17" s="114"/>
    </row>
    <row r="18" spans="1:9" x14ac:dyDescent="0.25">
      <c r="A18" s="39" t="s">
        <v>347</v>
      </c>
      <c r="B18" s="114"/>
      <c r="C18" s="114"/>
      <c r="D18" s="114"/>
      <c r="E18" s="114"/>
      <c r="F18" s="114"/>
      <c r="G18" s="114"/>
      <c r="H18" s="114"/>
      <c r="I18" s="114"/>
    </row>
    <row r="19" spans="1:9" x14ac:dyDescent="0.25">
      <c r="B19" s="114"/>
      <c r="C19" s="114"/>
      <c r="D19" s="114"/>
      <c r="E19" s="114"/>
      <c r="F19" s="114"/>
      <c r="G19" s="114"/>
      <c r="H19" s="114"/>
      <c r="I19" s="114"/>
    </row>
    <row r="20" spans="1:9" x14ac:dyDescent="0.25">
      <c r="B20" s="114"/>
      <c r="C20" s="114"/>
      <c r="D20" s="114"/>
      <c r="E20" s="114"/>
      <c r="F20" s="114"/>
      <c r="G20" s="114"/>
      <c r="H20" s="114"/>
      <c r="I20" s="114"/>
    </row>
    <row r="21" spans="1:9" x14ac:dyDescent="0.25">
      <c r="B21" s="114"/>
      <c r="C21" s="114"/>
      <c r="D21" s="114"/>
      <c r="E21" s="114"/>
      <c r="F21" s="114"/>
      <c r="G21" s="114"/>
      <c r="H21" s="114"/>
      <c r="I21" s="114"/>
    </row>
    <row r="22" spans="1:9" x14ac:dyDescent="0.25">
      <c r="B22" s="114"/>
      <c r="C22" s="114"/>
      <c r="D22" s="114"/>
      <c r="E22" s="114"/>
      <c r="F22" s="114"/>
      <c r="G22" s="114"/>
      <c r="H22" s="114"/>
      <c r="I22" s="114"/>
    </row>
    <row r="23" spans="1:9" x14ac:dyDescent="0.25">
      <c r="B23" s="114"/>
      <c r="C23" s="114"/>
      <c r="D23" s="114"/>
      <c r="E23" s="114"/>
      <c r="F23" s="114"/>
      <c r="G23" s="114"/>
      <c r="H23" s="114"/>
      <c r="I23" s="114"/>
    </row>
    <row r="24" spans="1:9" x14ac:dyDescent="0.25">
      <c r="B24" s="114"/>
      <c r="C24" s="114"/>
      <c r="D24" s="114"/>
      <c r="E24" s="114"/>
      <c r="F24" s="114"/>
      <c r="G24" s="114"/>
      <c r="H24" s="114"/>
      <c r="I24" s="114"/>
    </row>
    <row r="25" spans="1:9" x14ac:dyDescent="0.25">
      <c r="B25" s="114"/>
      <c r="C25" s="114"/>
      <c r="D25" s="114"/>
      <c r="E25" s="114"/>
      <c r="F25" s="114"/>
      <c r="G25" s="114"/>
      <c r="H25" s="114"/>
      <c r="I25" s="114"/>
    </row>
    <row r="26" spans="1:9" x14ac:dyDescent="0.25">
      <c r="B26" s="114"/>
      <c r="C26" s="114"/>
      <c r="D26" s="114"/>
      <c r="E26" s="114"/>
      <c r="F26" s="114"/>
      <c r="G26" s="114"/>
      <c r="H26" s="114"/>
      <c r="I26" s="114"/>
    </row>
    <row r="27" spans="1:9" x14ac:dyDescent="0.25">
      <c r="B27" s="114"/>
      <c r="C27" s="114"/>
      <c r="D27" s="114"/>
      <c r="E27" s="114"/>
      <c r="F27" s="114"/>
      <c r="G27" s="114"/>
      <c r="H27" s="114"/>
      <c r="I27" s="114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7" width="11.7109375" style="2" bestFit="1" customWidth="1"/>
    <col min="8" max="16384" width="11.42578125" style="2"/>
  </cols>
  <sheetData>
    <row r="1" spans="1:6" x14ac:dyDescent="0.25">
      <c r="A1" s="1" t="s">
        <v>115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0" t="s">
        <v>85</v>
      </c>
    </row>
    <row r="4" spans="1:6" x14ac:dyDescent="0.25">
      <c r="A4" s="17" t="s">
        <v>86</v>
      </c>
      <c r="B4" s="5">
        <f>Nat1_H!B4+Nat1_F!B4</f>
        <v>0</v>
      </c>
      <c r="C4" s="5">
        <f>Nat1_H!C4+Nat1_F!C4</f>
        <v>0</v>
      </c>
      <c r="D4" s="5">
        <f>Nat1_H!D4+Nat1_F!D4</f>
        <v>0</v>
      </c>
      <c r="E4" s="5">
        <f>Nat1_H!E4+Nat1_F!E4</f>
        <v>0</v>
      </c>
      <c r="F4" s="11">
        <f>Nat1_H!F4+Nat1_F!F4</f>
        <v>0</v>
      </c>
    </row>
    <row r="5" spans="1:6" x14ac:dyDescent="0.25">
      <c r="A5" s="19" t="s">
        <v>87</v>
      </c>
      <c r="B5" s="5">
        <f>Nat1_H!B5+Nat1_F!B5</f>
        <v>72334</v>
      </c>
      <c r="C5" s="5">
        <f>Nat1_H!C5+Nat1_F!C5</f>
        <v>136223</v>
      </c>
      <c r="D5" s="5">
        <f>Nat1_H!D5+Nat1_F!D5</f>
        <v>1236518</v>
      </c>
      <c r="E5" s="5">
        <f>Nat1_H!E5+Nat1_F!E5</f>
        <v>927278</v>
      </c>
      <c r="F5" s="12">
        <f>Nat1_H!F5+Nat1_F!F5</f>
        <v>2372353</v>
      </c>
    </row>
    <row r="6" spans="1:6" x14ac:dyDescent="0.25">
      <c r="A6" s="19" t="s">
        <v>88</v>
      </c>
      <c r="B6" s="5">
        <f>Nat1_H!B6+Nat1_F!B6</f>
        <v>26313</v>
      </c>
      <c r="C6" s="5">
        <f>Nat1_H!C6+Nat1_F!C6</f>
        <v>28017</v>
      </c>
      <c r="D6" s="5">
        <f>Nat1_H!D6+Nat1_F!D6</f>
        <v>231236</v>
      </c>
      <c r="E6" s="5">
        <f>Nat1_H!E6+Nat1_F!E6</f>
        <v>185844</v>
      </c>
      <c r="F6" s="12">
        <f>Nat1_H!F6+Nat1_F!F6</f>
        <v>471410</v>
      </c>
    </row>
    <row r="7" spans="1:6" x14ac:dyDescent="0.25">
      <c r="A7" s="19" t="s">
        <v>89</v>
      </c>
      <c r="B7" s="5">
        <f>Nat1_H!B7+Nat1_F!B7</f>
        <v>13236</v>
      </c>
      <c r="C7" s="5">
        <f>Nat1_H!C7+Nat1_F!C7</f>
        <v>10412</v>
      </c>
      <c r="D7" s="5">
        <f>Nat1_H!D7+Nat1_F!D7</f>
        <v>59712</v>
      </c>
      <c r="E7" s="5">
        <f>Nat1_H!E7+Nat1_F!E7</f>
        <v>86522</v>
      </c>
      <c r="F7" s="12">
        <f>Nat1_H!F7+Nat1_F!F7</f>
        <v>169882</v>
      </c>
    </row>
    <row r="8" spans="1:6" x14ac:dyDescent="0.25">
      <c r="A8" s="19" t="s">
        <v>90</v>
      </c>
      <c r="B8" s="5">
        <f>Nat1_H!B8+Nat1_F!B8</f>
        <v>15158</v>
      </c>
      <c r="C8" s="5">
        <f>Nat1_H!C8+Nat1_F!C8</f>
        <v>8804</v>
      </c>
      <c r="D8" s="5">
        <f>Nat1_H!D8+Nat1_F!D8</f>
        <v>53713</v>
      </c>
      <c r="E8" s="5">
        <f>Nat1_H!E8+Nat1_F!E8</f>
        <v>61206</v>
      </c>
      <c r="F8" s="12">
        <f>Nat1_H!F8+Nat1_F!F8</f>
        <v>138881</v>
      </c>
    </row>
    <row r="9" spans="1:6" x14ac:dyDescent="0.25">
      <c r="A9" s="19" t="s">
        <v>91</v>
      </c>
      <c r="B9" s="5">
        <f>Nat1_H!B9+Nat1_F!B9</f>
        <v>45673</v>
      </c>
      <c r="C9" s="5">
        <f>Nat1_H!C9+Nat1_F!C9</f>
        <v>50958</v>
      </c>
      <c r="D9" s="5">
        <f>Nat1_H!D9+Nat1_F!D9</f>
        <v>286258</v>
      </c>
      <c r="E9" s="5">
        <f>Nat1_H!E9+Nat1_F!E9</f>
        <v>174607</v>
      </c>
      <c r="F9" s="12">
        <f>Nat1_H!F9+Nat1_F!F9</f>
        <v>557496</v>
      </c>
    </row>
    <row r="10" spans="1:6" x14ac:dyDescent="0.25">
      <c r="A10" s="19" t="s">
        <v>92</v>
      </c>
      <c r="B10" s="5">
        <f>Nat1_H!B10+Nat1_F!B10</f>
        <v>26276</v>
      </c>
      <c r="C10" s="5">
        <f>Nat1_H!C10+Nat1_F!C10</f>
        <v>26527</v>
      </c>
      <c r="D10" s="5">
        <f>Nat1_H!D10+Nat1_F!D10</f>
        <v>96050</v>
      </c>
      <c r="E10" s="5">
        <f>Nat1_H!E10+Nat1_F!E10</f>
        <v>33197</v>
      </c>
      <c r="F10" s="12">
        <f>Nat1_H!F10+Nat1_F!F10</f>
        <v>182050</v>
      </c>
    </row>
    <row r="11" spans="1:6" x14ac:dyDescent="0.25">
      <c r="A11" s="19" t="s">
        <v>93</v>
      </c>
      <c r="B11" s="5">
        <f>Nat1_H!B11+Nat1_F!B11</f>
        <v>11703</v>
      </c>
      <c r="C11" s="5">
        <f>Nat1_H!C11+Nat1_F!C11</f>
        <v>25710</v>
      </c>
      <c r="D11" s="5">
        <f>Nat1_H!D11+Nat1_F!D11</f>
        <v>224506</v>
      </c>
      <c r="E11" s="5">
        <f>Nat1_H!E11+Nat1_F!E11</f>
        <v>164384</v>
      </c>
      <c r="F11" s="12">
        <f>Nat1_H!F11+Nat1_F!F11</f>
        <v>426303</v>
      </c>
    </row>
    <row r="12" spans="1:6" x14ac:dyDescent="0.25">
      <c r="A12" s="19" t="s">
        <v>94</v>
      </c>
      <c r="B12" s="5">
        <f>Nat1_H!B12+Nat1_F!B12</f>
        <v>10448</v>
      </c>
      <c r="C12" s="5">
        <f>Nat1_H!C12+Nat1_F!C12</f>
        <v>40878</v>
      </c>
      <c r="D12" s="5">
        <f>Nat1_H!D12+Nat1_F!D12</f>
        <v>210912</v>
      </c>
      <c r="E12" s="5">
        <f>Nat1_H!E12+Nat1_F!E12</f>
        <v>127020</v>
      </c>
      <c r="F12" s="12">
        <f>Nat1_H!F12+Nat1_F!F12</f>
        <v>389258</v>
      </c>
    </row>
    <row r="13" spans="1:6" x14ac:dyDescent="0.25">
      <c r="A13" s="19" t="s">
        <v>95</v>
      </c>
      <c r="B13" s="5">
        <f>Nat1_H!B13+Nat1_F!B13</f>
        <v>4526</v>
      </c>
      <c r="C13" s="5">
        <f>Nat1_H!C13+Nat1_F!C13</f>
        <v>11417</v>
      </c>
      <c r="D13" s="5">
        <f>Nat1_H!D13+Nat1_F!D13</f>
        <v>90746</v>
      </c>
      <c r="E13" s="5">
        <f>Nat1_H!E13+Nat1_F!E13</f>
        <v>38286</v>
      </c>
      <c r="F13" s="12">
        <f>Nat1_H!F13+Nat1_F!F13</f>
        <v>144975</v>
      </c>
    </row>
    <row r="14" spans="1:6" x14ac:dyDescent="0.25">
      <c r="A14" s="19" t="s">
        <v>96</v>
      </c>
      <c r="B14" s="5">
        <f>Nat1_H!B14+Nat1_F!B14</f>
        <v>30307</v>
      </c>
      <c r="C14" s="5">
        <f>Nat1_H!C14+Nat1_F!C14</f>
        <v>74618</v>
      </c>
      <c r="D14" s="5">
        <f>Nat1_H!D14+Nat1_F!D14</f>
        <v>320765</v>
      </c>
      <c r="E14" s="5">
        <f>Nat1_H!E14+Nat1_F!E14</f>
        <v>60354</v>
      </c>
      <c r="F14" s="12">
        <f>Nat1_H!F14+Nat1_F!F14</f>
        <v>486044</v>
      </c>
    </row>
    <row r="15" spans="1:6" x14ac:dyDescent="0.25">
      <c r="A15" s="19" t="s">
        <v>97</v>
      </c>
      <c r="B15" s="5">
        <f>Nat1_H!B15+Nat1_F!B15</f>
        <v>5651</v>
      </c>
      <c r="C15" s="5">
        <f>Nat1_H!C15+Nat1_F!C15</f>
        <v>15109</v>
      </c>
      <c r="D15" s="5">
        <f>Nat1_H!D15+Nat1_F!D15</f>
        <v>113253</v>
      </c>
      <c r="E15" s="5">
        <f>Nat1_H!E15+Nat1_F!E15</f>
        <v>38657</v>
      </c>
      <c r="F15" s="12">
        <f>Nat1_H!F15+Nat1_F!F15</f>
        <v>172670</v>
      </c>
    </row>
    <row r="16" spans="1:6" x14ac:dyDescent="0.25">
      <c r="A16" s="19" t="s">
        <v>98</v>
      </c>
      <c r="B16" s="5">
        <f>Nat1_H!B16+Nat1_F!B16</f>
        <v>30434</v>
      </c>
      <c r="C16" s="5">
        <f>Nat1_H!C16+Nat1_F!C16</f>
        <v>74664</v>
      </c>
      <c r="D16" s="5">
        <f>Nat1_H!D16+Nat1_F!D16</f>
        <v>297475</v>
      </c>
      <c r="E16" s="5">
        <f>Nat1_H!E16+Nat1_F!E16</f>
        <v>68406</v>
      </c>
      <c r="F16" s="12">
        <f>Nat1_H!F16+Nat1_F!F16</f>
        <v>470979</v>
      </c>
    </row>
    <row r="17" spans="1:6" x14ac:dyDescent="0.25">
      <c r="A17" s="20" t="s">
        <v>85</v>
      </c>
      <c r="B17" s="10">
        <f>Nat1_H!B17+Nat1_F!B17</f>
        <v>292059</v>
      </c>
      <c r="C17" s="10">
        <f>Nat1_H!C17+Nat1_F!C17</f>
        <v>503337</v>
      </c>
      <c r="D17" s="10">
        <f>Nat1_H!D17+Nat1_F!D17</f>
        <v>3221144</v>
      </c>
      <c r="E17" s="10">
        <f>Nat1_H!E17+Nat1_F!E17</f>
        <v>1965761</v>
      </c>
      <c r="F17" s="13">
        <f>Nat1_H!F17+Nat1_F!F17</f>
        <v>5982301</v>
      </c>
    </row>
    <row r="18" spans="1:6" x14ac:dyDescent="0.25">
      <c r="A18" s="48" t="s">
        <v>348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 &amp;ROUND(D5,0)&amp;" immigrés de 25 à 54 ans sont devenus français par acquisition.","")</f>
        <v>Lecture : 1236518 immigrés de 25 à 54 ans sont devenus français par acquisition.</v>
      </c>
      <c r="B20" s="40"/>
      <c r="C20" s="40"/>
      <c r="D20" s="40"/>
      <c r="E20" s="40"/>
      <c r="F20" s="40"/>
    </row>
    <row r="21" spans="1:6" x14ac:dyDescent="0.25">
      <c r="A21" s="39" t="s">
        <v>346</v>
      </c>
      <c r="B21" s="40"/>
      <c r="C21" s="40"/>
      <c r="D21" s="40"/>
      <c r="E21" s="40"/>
      <c r="F21" s="40"/>
    </row>
    <row r="23" spans="1:6" x14ac:dyDescent="0.25">
      <c r="A23" s="3" t="s">
        <v>70</v>
      </c>
    </row>
    <row r="24" spans="1:6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6" x14ac:dyDescent="0.25">
      <c r="A25" s="17" t="s">
        <v>86</v>
      </c>
      <c r="B25" s="5">
        <f>Nat1_H!B25+Nat1_F!B26</f>
        <v>10895870</v>
      </c>
      <c r="C25" s="5">
        <f>Nat1_H!C25+Nat1_F!C26</f>
        <v>6954344</v>
      </c>
      <c r="D25" s="5">
        <f>Nat1_H!D25+Nat1_F!D26</f>
        <v>21282350</v>
      </c>
      <c r="E25" s="5">
        <f>Nat1_H!E25+Nat1_F!E26</f>
        <v>18057254</v>
      </c>
      <c r="F25" s="11">
        <f>Nat1_H!F25+Nat1_F!F26</f>
        <v>57189818</v>
      </c>
    </row>
    <row r="26" spans="1:6" x14ac:dyDescent="0.25">
      <c r="A26" s="19" t="s">
        <v>87</v>
      </c>
      <c r="B26" s="5">
        <f>Nat1_H!B26+Nat1_F!B27</f>
        <v>40184</v>
      </c>
      <c r="C26" s="5">
        <f>Nat1_H!C26+Nat1_F!C27</f>
        <v>119235</v>
      </c>
      <c r="D26" s="5">
        <f>Nat1_H!D26+Nat1_F!D27</f>
        <v>239568</v>
      </c>
      <c r="E26" s="5">
        <f>Nat1_H!E26+Nat1_F!E27</f>
        <v>131798</v>
      </c>
      <c r="F26" s="12">
        <f>Nat1_H!F26+Nat1_F!F27</f>
        <v>530785</v>
      </c>
    </row>
    <row r="27" spans="1:6" x14ac:dyDescent="0.25">
      <c r="A27" s="19" t="s">
        <v>88</v>
      </c>
      <c r="B27" s="5">
        <f>Nat1_H!B27+Nat1_F!B28</f>
        <v>35771</v>
      </c>
      <c r="C27" s="5">
        <f>Nat1_H!C27+Nat1_F!C28</f>
        <v>9558</v>
      </c>
      <c r="D27" s="5">
        <f>Nat1_H!D27+Nat1_F!D28</f>
        <v>23000</v>
      </c>
      <c r="E27" s="5">
        <f>Nat1_H!E27+Nat1_F!E28</f>
        <v>1506</v>
      </c>
      <c r="F27" s="12">
        <f>Nat1_H!F27+Nat1_F!F28</f>
        <v>69835</v>
      </c>
    </row>
    <row r="28" spans="1:6" x14ac:dyDescent="0.25">
      <c r="A28" s="19" t="s">
        <v>89</v>
      </c>
      <c r="B28" s="5">
        <f>Nat1_H!B28+Nat1_F!B29</f>
        <v>7425</v>
      </c>
      <c r="C28" s="5">
        <f>Nat1_H!C28+Nat1_F!C29</f>
        <v>1579</v>
      </c>
      <c r="D28" s="5">
        <f>Nat1_H!D28+Nat1_F!D29</f>
        <v>5450</v>
      </c>
      <c r="E28" s="5">
        <f>Nat1_H!E28+Nat1_F!E29</f>
        <v>3092</v>
      </c>
      <c r="F28" s="12">
        <f>Nat1_H!F28+Nat1_F!F29</f>
        <v>17546</v>
      </c>
    </row>
    <row r="29" spans="1:6" x14ac:dyDescent="0.25">
      <c r="A29" s="19" t="s">
        <v>90</v>
      </c>
      <c r="B29" s="5">
        <f>Nat1_H!B29+Nat1_F!B30</f>
        <v>5791</v>
      </c>
      <c r="C29" s="5">
        <f>Nat1_H!C29+Nat1_F!C30</f>
        <v>894</v>
      </c>
      <c r="D29" s="5">
        <f>Nat1_H!D29+Nat1_F!D30</f>
        <v>4694</v>
      </c>
      <c r="E29" s="5">
        <f>Nat1_H!E29+Nat1_F!E30</f>
        <v>1406</v>
      </c>
      <c r="F29" s="12">
        <f>Nat1_H!F29+Nat1_F!F30</f>
        <v>12785</v>
      </c>
    </row>
    <row r="30" spans="1:6" x14ac:dyDescent="0.25">
      <c r="A30" s="19" t="s">
        <v>91</v>
      </c>
      <c r="B30" s="5">
        <f>Nat1_H!B30+Nat1_F!B31</f>
        <v>42635</v>
      </c>
      <c r="C30" s="5">
        <f>Nat1_H!C30+Nat1_F!C31</f>
        <v>5169</v>
      </c>
      <c r="D30" s="5">
        <f>Nat1_H!D30+Nat1_F!D31</f>
        <v>4794</v>
      </c>
      <c r="E30" s="5">
        <f>Nat1_H!E30+Nat1_F!E31</f>
        <v>3666</v>
      </c>
      <c r="F30" s="12">
        <f>Nat1_H!F30+Nat1_F!F31</f>
        <v>56264</v>
      </c>
    </row>
    <row r="31" spans="1:6" x14ac:dyDescent="0.25">
      <c r="A31" s="19" t="s">
        <v>92</v>
      </c>
      <c r="B31" s="5">
        <f>Nat1_H!B31+Nat1_F!B32</f>
        <v>22424</v>
      </c>
      <c r="C31" s="5">
        <f>Nat1_H!C31+Nat1_F!C32</f>
        <v>1154</v>
      </c>
      <c r="D31" s="5">
        <f>Nat1_H!D31+Nat1_F!D32</f>
        <v>2682</v>
      </c>
      <c r="E31" s="5">
        <f>Nat1_H!E31+Nat1_F!E32</f>
        <v>2028</v>
      </c>
      <c r="F31" s="12">
        <f>Nat1_H!F31+Nat1_F!F32</f>
        <v>28288</v>
      </c>
    </row>
    <row r="32" spans="1:6" x14ac:dyDescent="0.25">
      <c r="A32" s="19" t="s">
        <v>93</v>
      </c>
      <c r="B32" s="5">
        <f>Nat1_H!B32+Nat1_F!B33</f>
        <v>57409</v>
      </c>
      <c r="C32" s="5">
        <f>Nat1_H!C32+Nat1_F!C33</f>
        <v>1169</v>
      </c>
      <c r="D32" s="5">
        <f>Nat1_H!D32+Nat1_F!D33</f>
        <v>5763</v>
      </c>
      <c r="E32" s="5">
        <f>Nat1_H!E32+Nat1_F!E33</f>
        <v>4907</v>
      </c>
      <c r="F32" s="12">
        <f>Nat1_H!F32+Nat1_F!F33</f>
        <v>69248</v>
      </c>
    </row>
    <row r="33" spans="1:6" x14ac:dyDescent="0.25">
      <c r="A33" s="19" t="s">
        <v>94</v>
      </c>
      <c r="B33" s="5">
        <f>Nat1_H!B33+Nat1_F!B34</f>
        <v>61821</v>
      </c>
      <c r="C33" s="5">
        <f>Nat1_H!C33+Nat1_F!C34</f>
        <v>1749</v>
      </c>
      <c r="D33" s="5">
        <f>Nat1_H!D33+Nat1_F!D34</f>
        <v>3789</v>
      </c>
      <c r="E33" s="5">
        <f>Nat1_H!E33+Nat1_F!E34</f>
        <v>1397</v>
      </c>
      <c r="F33" s="12">
        <f>Nat1_H!F33+Nat1_F!F34</f>
        <v>68756</v>
      </c>
    </row>
    <row r="34" spans="1:6" x14ac:dyDescent="0.25">
      <c r="A34" s="19" t="s">
        <v>95</v>
      </c>
      <c r="B34" s="5">
        <f>Nat1_H!B34+Nat1_F!B35</f>
        <v>22936</v>
      </c>
      <c r="C34" s="5">
        <f>Nat1_H!C34+Nat1_F!C35</f>
        <v>922</v>
      </c>
      <c r="D34" s="5">
        <f>Nat1_H!D34+Nat1_F!D35</f>
        <v>3451</v>
      </c>
      <c r="E34" s="5">
        <f>Nat1_H!E34+Nat1_F!E35</f>
        <v>675</v>
      </c>
      <c r="F34" s="12">
        <f>Nat1_H!F34+Nat1_F!F35</f>
        <v>27984</v>
      </c>
    </row>
    <row r="35" spans="1:6" x14ac:dyDescent="0.25">
      <c r="A35" s="19" t="s">
        <v>96</v>
      </c>
      <c r="B35" s="5">
        <f>Nat1_H!B35+Nat1_F!B36</f>
        <v>127857</v>
      </c>
      <c r="C35" s="5">
        <f>Nat1_H!C35+Nat1_F!C36</f>
        <v>2465</v>
      </c>
      <c r="D35" s="5">
        <f>Nat1_H!D35+Nat1_F!D36</f>
        <v>4227</v>
      </c>
      <c r="E35" s="5">
        <f>Nat1_H!E35+Nat1_F!E36</f>
        <v>1454</v>
      </c>
      <c r="F35" s="12">
        <f>Nat1_H!F35+Nat1_F!F36</f>
        <v>136003</v>
      </c>
    </row>
    <row r="36" spans="1:6" x14ac:dyDescent="0.25">
      <c r="A36" s="19" t="s">
        <v>97</v>
      </c>
      <c r="B36" s="5">
        <f>Nat1_H!B36+Nat1_F!B37</f>
        <v>39624</v>
      </c>
      <c r="C36" s="5">
        <f>Nat1_H!C36+Nat1_F!C37</f>
        <v>1264</v>
      </c>
      <c r="D36" s="5">
        <f>Nat1_H!D36+Nat1_F!D37</f>
        <v>1662</v>
      </c>
      <c r="E36" s="5">
        <f>Nat1_H!E36+Nat1_F!E37</f>
        <v>242</v>
      </c>
      <c r="F36" s="12">
        <f>Nat1_H!F36+Nat1_F!F37</f>
        <v>42792</v>
      </c>
    </row>
    <row r="37" spans="1:6" x14ac:dyDescent="0.25">
      <c r="A37" s="19" t="s">
        <v>98</v>
      </c>
      <c r="B37" s="5">
        <f>Nat1_H!B37+Nat1_F!B38</f>
        <v>60361</v>
      </c>
      <c r="C37" s="5">
        <f>Nat1_H!C37+Nat1_F!C38</f>
        <v>2878</v>
      </c>
      <c r="D37" s="5">
        <f>Nat1_H!D37+Nat1_F!D38</f>
        <v>3642</v>
      </c>
      <c r="E37" s="5">
        <f>Nat1_H!E37+Nat1_F!E38</f>
        <v>1530</v>
      </c>
      <c r="F37" s="12">
        <f>Nat1_H!F37+Nat1_F!F38</f>
        <v>68411</v>
      </c>
    </row>
    <row r="38" spans="1:6" x14ac:dyDescent="0.25">
      <c r="A38" s="20" t="s">
        <v>85</v>
      </c>
      <c r="B38" s="10">
        <f>Nat1_H!B38+Nat1_F!B39</f>
        <v>11420108</v>
      </c>
      <c r="C38" s="10">
        <f>Nat1_H!C38+Nat1_F!C39</f>
        <v>7102380</v>
      </c>
      <c r="D38" s="10">
        <f>Nat1_H!D38+Nat1_F!D39</f>
        <v>21585072</v>
      </c>
      <c r="E38" s="10">
        <f>Nat1_H!E38+Nat1_F!E39</f>
        <v>18210955</v>
      </c>
      <c r="F38" s="13">
        <f>Nat1_H!F38+Nat1_F!F39</f>
        <v>58318515</v>
      </c>
    </row>
    <row r="39" spans="1:6" x14ac:dyDescent="0.25">
      <c r="A39" s="48" t="s">
        <v>129</v>
      </c>
      <c r="B39" s="40"/>
      <c r="C39" s="40"/>
      <c r="D39" s="40"/>
      <c r="E39" s="40"/>
      <c r="F39" s="40"/>
    </row>
    <row r="40" spans="1:6" x14ac:dyDescent="0.25">
      <c r="A40" s="48" t="str">
        <f>IF(1&lt;2,"Lecture : "&amp;ROUND(D26,0)&amp;" non-immigrés de 25 à 54 ans sont devenus français par acquisition (ils étaient donc nés en France de nationalité étrangère).","")</f>
        <v>Lecture : 239568 non-immigrés de 25 à 54 ans sont devenus français par acquisition (ils étaient donc nés en France de nationalité étrangère).</v>
      </c>
      <c r="B40" s="40"/>
      <c r="C40" s="40"/>
      <c r="D40" s="40"/>
      <c r="E40" s="40"/>
      <c r="F40" s="40"/>
    </row>
    <row r="41" spans="1:6" x14ac:dyDescent="0.25">
      <c r="A41" s="39" t="s">
        <v>346</v>
      </c>
      <c r="B41" s="40"/>
      <c r="C41" s="40"/>
      <c r="D41" s="40"/>
      <c r="E41" s="40"/>
      <c r="F41" s="40"/>
    </row>
    <row r="42" spans="1:6" x14ac:dyDescent="0.25">
      <c r="B42" s="40"/>
      <c r="C42" s="40"/>
      <c r="D42" s="40"/>
      <c r="E42" s="40"/>
      <c r="F42" s="40"/>
    </row>
    <row r="44" spans="1:6" x14ac:dyDescent="0.25">
      <c r="A44" s="3" t="s">
        <v>28</v>
      </c>
    </row>
    <row r="45" spans="1:6" x14ac:dyDescent="0.25">
      <c r="B45" s="14" t="s">
        <v>35</v>
      </c>
      <c r="C45" s="15" t="s">
        <v>82</v>
      </c>
      <c r="D45" s="15" t="s">
        <v>83</v>
      </c>
      <c r="E45" s="30" t="s">
        <v>84</v>
      </c>
      <c r="F45" s="16" t="s">
        <v>85</v>
      </c>
    </row>
    <row r="46" spans="1:6" x14ac:dyDescent="0.25">
      <c r="A46" s="17" t="s">
        <v>86</v>
      </c>
      <c r="B46" s="5">
        <f>Nat1_H!B47+Nat1_F!B47</f>
        <v>10895870</v>
      </c>
      <c r="C46" s="5">
        <f>Nat1_H!C47+Nat1_F!C47</f>
        <v>6954344</v>
      </c>
      <c r="D46" s="5">
        <f>Nat1_H!D47+Nat1_F!D47</f>
        <v>21282350</v>
      </c>
      <c r="E46" s="5">
        <f>Nat1_H!E47+Nat1_F!E47</f>
        <v>18057254</v>
      </c>
      <c r="F46" s="11">
        <f>Nat1_H!F47+Nat1_F!F47</f>
        <v>57189818</v>
      </c>
    </row>
    <row r="47" spans="1:6" x14ac:dyDescent="0.25">
      <c r="A47" s="19" t="s">
        <v>87</v>
      </c>
      <c r="B47" s="5">
        <f>Nat1_H!B48+Nat1_F!B48</f>
        <v>112518</v>
      </c>
      <c r="C47" s="5">
        <f>Nat1_H!C48+Nat1_F!C48</f>
        <v>255458</v>
      </c>
      <c r="D47" s="5">
        <f>Nat1_H!D48+Nat1_F!D48</f>
        <v>1476086</v>
      </c>
      <c r="E47" s="5">
        <f>Nat1_H!E48+Nat1_F!E48</f>
        <v>1059076</v>
      </c>
      <c r="F47" s="12">
        <f>Nat1_H!F48+Nat1_F!F48</f>
        <v>2903138</v>
      </c>
    </row>
    <row r="48" spans="1:6" x14ac:dyDescent="0.25">
      <c r="A48" s="19" t="s">
        <v>88</v>
      </c>
      <c r="B48" s="5">
        <f>Nat1_H!B49+Nat1_F!B49</f>
        <v>62084</v>
      </c>
      <c r="C48" s="5">
        <f>Nat1_H!C49+Nat1_F!C49</f>
        <v>37575</v>
      </c>
      <c r="D48" s="5">
        <f>Nat1_H!D49+Nat1_F!D49</f>
        <v>254236</v>
      </c>
      <c r="E48" s="5">
        <f>Nat1_H!E49+Nat1_F!E49</f>
        <v>187350</v>
      </c>
      <c r="F48" s="12">
        <f>Nat1_H!F49+Nat1_F!F49</f>
        <v>541245</v>
      </c>
    </row>
    <row r="49" spans="1:6" x14ac:dyDescent="0.25">
      <c r="A49" s="19" t="s">
        <v>89</v>
      </c>
      <c r="B49" s="5">
        <f>Nat1_H!B50+Nat1_F!B50</f>
        <v>20661</v>
      </c>
      <c r="C49" s="5">
        <f>Nat1_H!C50+Nat1_F!C50</f>
        <v>11991</v>
      </c>
      <c r="D49" s="5">
        <f>Nat1_H!D50+Nat1_F!D50</f>
        <v>65162</v>
      </c>
      <c r="E49" s="5">
        <f>Nat1_H!E50+Nat1_F!E50</f>
        <v>89614</v>
      </c>
      <c r="F49" s="12">
        <f>Nat1_H!F50+Nat1_F!F50</f>
        <v>187428</v>
      </c>
    </row>
    <row r="50" spans="1:6" x14ac:dyDescent="0.25">
      <c r="A50" s="19" t="s">
        <v>90</v>
      </c>
      <c r="B50" s="5">
        <f>Nat1_H!B51+Nat1_F!B51</f>
        <v>20949</v>
      </c>
      <c r="C50" s="5">
        <f>Nat1_H!C51+Nat1_F!C51</f>
        <v>9698</v>
      </c>
      <c r="D50" s="5">
        <f>Nat1_H!D51+Nat1_F!D51</f>
        <v>58407</v>
      </c>
      <c r="E50" s="5">
        <f>Nat1_H!E51+Nat1_F!E51</f>
        <v>62612</v>
      </c>
      <c r="F50" s="12">
        <f>Nat1_H!F51+Nat1_F!F51</f>
        <v>151666</v>
      </c>
    </row>
    <row r="51" spans="1:6" x14ac:dyDescent="0.25">
      <c r="A51" s="19" t="s">
        <v>91</v>
      </c>
      <c r="B51" s="5">
        <f>Nat1_H!B52+Nat1_F!B52</f>
        <v>88308</v>
      </c>
      <c r="C51" s="5">
        <f>Nat1_H!C52+Nat1_F!C52</f>
        <v>56127</v>
      </c>
      <c r="D51" s="5">
        <f>Nat1_H!D52+Nat1_F!D52</f>
        <v>291052</v>
      </c>
      <c r="E51" s="5">
        <f>Nat1_H!E52+Nat1_F!E52</f>
        <v>178273</v>
      </c>
      <c r="F51" s="12">
        <f>Nat1_H!F52+Nat1_F!F52</f>
        <v>613760</v>
      </c>
    </row>
    <row r="52" spans="1:6" x14ac:dyDescent="0.25">
      <c r="A52" s="19" t="s">
        <v>92</v>
      </c>
      <c r="B52" s="5">
        <f>Nat1_H!B53+Nat1_F!B53</f>
        <v>48700</v>
      </c>
      <c r="C52" s="5">
        <f>Nat1_H!C53+Nat1_F!C53</f>
        <v>27681</v>
      </c>
      <c r="D52" s="5">
        <f>Nat1_H!D53+Nat1_F!D53</f>
        <v>98732</v>
      </c>
      <c r="E52" s="5">
        <f>Nat1_H!E53+Nat1_F!E53</f>
        <v>35225</v>
      </c>
      <c r="F52" s="12">
        <f>Nat1_H!F53+Nat1_F!F53</f>
        <v>210338</v>
      </c>
    </row>
    <row r="53" spans="1:6" x14ac:dyDescent="0.25">
      <c r="A53" s="19" t="s">
        <v>93</v>
      </c>
      <c r="B53" s="5">
        <f>Nat1_H!B54+Nat1_F!B54</f>
        <v>69112</v>
      </c>
      <c r="C53" s="5">
        <f>Nat1_H!C54+Nat1_F!C54</f>
        <v>26879</v>
      </c>
      <c r="D53" s="5">
        <f>Nat1_H!D54+Nat1_F!D54</f>
        <v>230269</v>
      </c>
      <c r="E53" s="5">
        <f>Nat1_H!E54+Nat1_F!E54</f>
        <v>169291</v>
      </c>
      <c r="F53" s="12">
        <f>Nat1_H!F54+Nat1_F!F54</f>
        <v>495551</v>
      </c>
    </row>
    <row r="54" spans="1:6" x14ac:dyDescent="0.25">
      <c r="A54" s="19" t="s">
        <v>94</v>
      </c>
      <c r="B54" s="5">
        <f>Nat1_H!B55+Nat1_F!B55</f>
        <v>72269</v>
      </c>
      <c r="C54" s="5">
        <f>Nat1_H!C55+Nat1_F!C55</f>
        <v>42627</v>
      </c>
      <c r="D54" s="5">
        <f>Nat1_H!D55+Nat1_F!D55</f>
        <v>214701</v>
      </c>
      <c r="E54" s="5">
        <f>Nat1_H!E55+Nat1_F!E55</f>
        <v>128417</v>
      </c>
      <c r="F54" s="12">
        <f>Nat1_H!F55+Nat1_F!F55</f>
        <v>458014</v>
      </c>
    </row>
    <row r="55" spans="1:6" x14ac:dyDescent="0.25">
      <c r="A55" s="19" t="s">
        <v>95</v>
      </c>
      <c r="B55" s="5">
        <f>Nat1_H!B56+Nat1_F!B56</f>
        <v>27462</v>
      </c>
      <c r="C55" s="5">
        <f>Nat1_H!C56+Nat1_F!C56</f>
        <v>12339</v>
      </c>
      <c r="D55" s="5">
        <f>Nat1_H!D56+Nat1_F!D56</f>
        <v>94197</v>
      </c>
      <c r="E55" s="5">
        <f>Nat1_H!E56+Nat1_F!E56</f>
        <v>38961</v>
      </c>
      <c r="F55" s="12">
        <f>Nat1_H!F56+Nat1_F!F56</f>
        <v>172959</v>
      </c>
    </row>
    <row r="56" spans="1:6" x14ac:dyDescent="0.25">
      <c r="A56" s="19" t="s">
        <v>96</v>
      </c>
      <c r="B56" s="5">
        <f>Nat1_H!B57+Nat1_F!B57</f>
        <v>158164</v>
      </c>
      <c r="C56" s="5">
        <f>Nat1_H!C57+Nat1_F!C57</f>
        <v>77083</v>
      </c>
      <c r="D56" s="5">
        <f>Nat1_H!D57+Nat1_F!D57</f>
        <v>324992</v>
      </c>
      <c r="E56" s="5">
        <f>Nat1_H!E57+Nat1_F!E57</f>
        <v>61808</v>
      </c>
      <c r="F56" s="12">
        <f>Nat1_H!F57+Nat1_F!F57</f>
        <v>622047</v>
      </c>
    </row>
    <row r="57" spans="1:6" x14ac:dyDescent="0.25">
      <c r="A57" s="19" t="s">
        <v>97</v>
      </c>
      <c r="B57" s="5">
        <f>Nat1_H!B58+Nat1_F!B58</f>
        <v>45275</v>
      </c>
      <c r="C57" s="5">
        <f>Nat1_H!C58+Nat1_F!C58</f>
        <v>16373</v>
      </c>
      <c r="D57" s="5">
        <f>Nat1_H!D58+Nat1_F!D58</f>
        <v>114915</v>
      </c>
      <c r="E57" s="5">
        <f>Nat1_H!E58+Nat1_F!E58</f>
        <v>38899</v>
      </c>
      <c r="F57" s="12">
        <f>Nat1_H!F58+Nat1_F!F58</f>
        <v>215462</v>
      </c>
    </row>
    <row r="58" spans="1:6" x14ac:dyDescent="0.25">
      <c r="A58" s="19" t="s">
        <v>98</v>
      </c>
      <c r="B58" s="5">
        <f>Nat1_H!B59+Nat1_F!B59</f>
        <v>90795</v>
      </c>
      <c r="C58" s="5">
        <f>Nat1_H!C59+Nat1_F!C59</f>
        <v>77542</v>
      </c>
      <c r="D58" s="5">
        <f>Nat1_H!D59+Nat1_F!D59</f>
        <v>301117</v>
      </c>
      <c r="E58" s="5">
        <f>Nat1_H!E59+Nat1_F!E59</f>
        <v>69936</v>
      </c>
      <c r="F58" s="12">
        <f>Nat1_H!F59+Nat1_F!F59</f>
        <v>539390</v>
      </c>
    </row>
    <row r="59" spans="1:6" x14ac:dyDescent="0.25">
      <c r="A59" s="20" t="s">
        <v>85</v>
      </c>
      <c r="B59" s="10">
        <f>Nat1_H!B60+Nat1_F!B60</f>
        <v>11712167</v>
      </c>
      <c r="C59" s="10">
        <f>Nat1_H!C60+Nat1_F!C60</f>
        <v>7605717</v>
      </c>
      <c r="D59" s="10">
        <f>Nat1_H!D60+Nat1_F!D60</f>
        <v>24806216</v>
      </c>
      <c r="E59" s="10">
        <f>Nat1_H!E60+Nat1_F!E60</f>
        <v>20176716</v>
      </c>
      <c r="F59" s="13">
        <f>Nat1_H!F60+Nat1_F!F60</f>
        <v>64300816</v>
      </c>
    </row>
    <row r="60" spans="1:6" x14ac:dyDescent="0.25">
      <c r="A60" s="48" t="s">
        <v>129</v>
      </c>
    </row>
    <row r="61" spans="1:6" x14ac:dyDescent="0.25">
      <c r="A61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122</v>
      </c>
    </row>
    <row r="2" spans="1:10" x14ac:dyDescent="0.25">
      <c r="A2" s="3" t="s">
        <v>69</v>
      </c>
    </row>
    <row r="3" spans="1:10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10" x14ac:dyDescent="0.25">
      <c r="A4" s="17" t="s">
        <v>86</v>
      </c>
      <c r="B4" s="5"/>
      <c r="C4" s="5"/>
      <c r="D4" s="5"/>
      <c r="E4" s="5"/>
      <c r="F4" s="11"/>
      <c r="G4" s="114"/>
      <c r="H4" s="114"/>
      <c r="I4" s="114"/>
      <c r="J4" s="114"/>
    </row>
    <row r="5" spans="1:10" x14ac:dyDescent="0.25">
      <c r="A5" s="19" t="s">
        <v>87</v>
      </c>
      <c r="B5" s="5">
        <v>36161</v>
      </c>
      <c r="C5" s="5">
        <v>67373</v>
      </c>
      <c r="D5" s="5">
        <v>568998</v>
      </c>
      <c r="E5" s="5">
        <v>434459</v>
      </c>
      <c r="F5" s="12">
        <f t="shared" ref="F5:F16" si="0">SUM(B5:E5)</f>
        <v>1106991</v>
      </c>
      <c r="G5" s="114"/>
      <c r="H5" s="114"/>
      <c r="I5" s="114"/>
      <c r="J5" s="114"/>
    </row>
    <row r="6" spans="1:10" x14ac:dyDescent="0.25">
      <c r="A6" s="19" t="s">
        <v>88</v>
      </c>
      <c r="B6" s="5">
        <v>13440</v>
      </c>
      <c r="C6" s="5">
        <v>14447</v>
      </c>
      <c r="D6" s="5">
        <v>128745</v>
      </c>
      <c r="E6" s="5">
        <v>93010</v>
      </c>
      <c r="F6" s="12">
        <f t="shared" si="0"/>
        <v>249642</v>
      </c>
      <c r="G6" s="114"/>
      <c r="H6" s="114"/>
      <c r="I6" s="114"/>
      <c r="J6" s="114"/>
    </row>
    <row r="7" spans="1:10" x14ac:dyDescent="0.25">
      <c r="A7" s="19" t="s">
        <v>89</v>
      </c>
      <c r="B7" s="5">
        <v>6655</v>
      </c>
      <c r="C7" s="5">
        <v>4938</v>
      </c>
      <c r="D7" s="5">
        <v>31875</v>
      </c>
      <c r="E7" s="5">
        <v>48355</v>
      </c>
      <c r="F7" s="12">
        <f t="shared" si="0"/>
        <v>91823</v>
      </c>
      <c r="G7" s="114"/>
      <c r="H7" s="114"/>
      <c r="I7" s="114"/>
      <c r="J7" s="114"/>
    </row>
    <row r="8" spans="1:10" x14ac:dyDescent="0.25">
      <c r="A8" s="19" t="s">
        <v>90</v>
      </c>
      <c r="B8" s="5">
        <v>7947</v>
      </c>
      <c r="C8" s="5">
        <v>4027</v>
      </c>
      <c r="D8" s="5">
        <v>26986</v>
      </c>
      <c r="E8" s="5">
        <v>28827</v>
      </c>
      <c r="F8" s="12">
        <f t="shared" si="0"/>
        <v>67787</v>
      </c>
      <c r="G8" s="114"/>
      <c r="H8" s="114"/>
      <c r="I8" s="114"/>
      <c r="J8" s="114"/>
    </row>
    <row r="9" spans="1:10" x14ac:dyDescent="0.25">
      <c r="A9" s="19" t="s">
        <v>91</v>
      </c>
      <c r="B9" s="5">
        <v>23219</v>
      </c>
      <c r="C9" s="5">
        <v>22757</v>
      </c>
      <c r="D9" s="5">
        <v>131037</v>
      </c>
      <c r="E9" s="5">
        <v>87554</v>
      </c>
      <c r="F9" s="12">
        <f t="shared" si="0"/>
        <v>264567</v>
      </c>
      <c r="G9" s="114"/>
      <c r="H9" s="114"/>
      <c r="I9" s="114"/>
      <c r="J9" s="114"/>
    </row>
    <row r="10" spans="1:10" x14ac:dyDescent="0.25">
      <c r="A10" s="19" t="s">
        <v>92</v>
      </c>
      <c r="B10" s="5">
        <v>13495</v>
      </c>
      <c r="C10" s="5">
        <v>12442</v>
      </c>
      <c r="D10" s="5">
        <v>39953</v>
      </c>
      <c r="E10" s="5">
        <v>15456</v>
      </c>
      <c r="F10" s="12">
        <f t="shared" si="0"/>
        <v>81346</v>
      </c>
      <c r="G10" s="114"/>
      <c r="H10" s="114"/>
      <c r="I10" s="114"/>
      <c r="J10" s="114"/>
    </row>
    <row r="11" spans="1:10" x14ac:dyDescent="0.25">
      <c r="A11" s="19" t="s">
        <v>93</v>
      </c>
      <c r="B11" s="5">
        <v>5858</v>
      </c>
      <c r="C11" s="5">
        <v>12251</v>
      </c>
      <c r="D11" s="5">
        <v>114660</v>
      </c>
      <c r="E11" s="5">
        <v>89364</v>
      </c>
      <c r="F11" s="12">
        <f t="shared" si="0"/>
        <v>222133</v>
      </c>
      <c r="G11" s="114"/>
      <c r="H11" s="114"/>
      <c r="I11" s="114"/>
      <c r="J11" s="114"/>
    </row>
    <row r="12" spans="1:10" x14ac:dyDescent="0.25">
      <c r="A12" s="19" t="s">
        <v>94</v>
      </c>
      <c r="B12" s="5">
        <v>5446</v>
      </c>
      <c r="C12" s="5">
        <v>19261</v>
      </c>
      <c r="D12" s="5">
        <v>102491</v>
      </c>
      <c r="E12" s="5">
        <v>68684</v>
      </c>
      <c r="F12" s="12">
        <f t="shared" si="0"/>
        <v>195882</v>
      </c>
      <c r="G12" s="114"/>
      <c r="H12" s="114"/>
      <c r="I12" s="114"/>
      <c r="J12" s="114"/>
    </row>
    <row r="13" spans="1:10" x14ac:dyDescent="0.25">
      <c r="A13" s="19" t="s">
        <v>95</v>
      </c>
      <c r="B13" s="5">
        <v>2431</v>
      </c>
      <c r="C13" s="5">
        <v>5951</v>
      </c>
      <c r="D13" s="5">
        <v>55064</v>
      </c>
      <c r="E13" s="5">
        <v>23478</v>
      </c>
      <c r="F13" s="12">
        <f t="shared" si="0"/>
        <v>86924</v>
      </c>
      <c r="G13" s="114"/>
      <c r="H13" s="114"/>
      <c r="I13" s="114"/>
      <c r="J13" s="114"/>
    </row>
    <row r="14" spans="1:10" x14ac:dyDescent="0.25">
      <c r="A14" s="19" t="s">
        <v>96</v>
      </c>
      <c r="B14" s="5">
        <v>14941</v>
      </c>
      <c r="C14" s="5">
        <v>37679</v>
      </c>
      <c r="D14" s="5">
        <v>156676</v>
      </c>
      <c r="E14" s="5">
        <v>37071</v>
      </c>
      <c r="F14" s="12">
        <f t="shared" si="0"/>
        <v>246367</v>
      </c>
      <c r="G14" s="114"/>
      <c r="H14" s="114"/>
      <c r="I14" s="114"/>
      <c r="J14" s="114"/>
    </row>
    <row r="15" spans="1:10" x14ac:dyDescent="0.25">
      <c r="A15" s="19" t="s">
        <v>97</v>
      </c>
      <c r="B15" s="5">
        <v>2773</v>
      </c>
      <c r="C15" s="5">
        <v>7035</v>
      </c>
      <c r="D15" s="5">
        <v>61080</v>
      </c>
      <c r="E15" s="5">
        <v>19725</v>
      </c>
      <c r="F15" s="12">
        <f t="shared" si="0"/>
        <v>90613</v>
      </c>
      <c r="G15" s="114"/>
      <c r="H15" s="114"/>
      <c r="I15" s="114"/>
      <c r="J15" s="114"/>
    </row>
    <row r="16" spans="1:10" x14ac:dyDescent="0.25">
      <c r="A16" s="19" t="s">
        <v>98</v>
      </c>
      <c r="B16" s="5">
        <v>15529</v>
      </c>
      <c r="C16" s="5">
        <v>37443</v>
      </c>
      <c r="D16" s="5">
        <v>126748</v>
      </c>
      <c r="E16" s="5">
        <v>31573</v>
      </c>
      <c r="F16" s="12">
        <f t="shared" si="0"/>
        <v>211293</v>
      </c>
      <c r="G16" s="114"/>
      <c r="H16" s="114"/>
      <c r="I16" s="114"/>
      <c r="J16" s="114"/>
    </row>
    <row r="17" spans="1:10" x14ac:dyDescent="0.25">
      <c r="A17" s="20" t="s">
        <v>85</v>
      </c>
      <c r="B17" s="10">
        <f>SUM(B4:B16)</f>
        <v>147895</v>
      </c>
      <c r="C17" s="10">
        <f t="shared" ref="C17:F17" si="1">SUM(C4:C16)</f>
        <v>245604</v>
      </c>
      <c r="D17" s="10">
        <f t="shared" si="1"/>
        <v>1544313</v>
      </c>
      <c r="E17" s="10">
        <f t="shared" si="1"/>
        <v>977556</v>
      </c>
      <c r="F17" s="13">
        <f t="shared" si="1"/>
        <v>2915368</v>
      </c>
    </row>
    <row r="18" spans="1:10" x14ac:dyDescent="0.25">
      <c r="A18" s="48" t="s">
        <v>298</v>
      </c>
      <c r="B18" s="40"/>
      <c r="C18" s="40"/>
      <c r="D18" s="40"/>
      <c r="E18" s="40"/>
      <c r="F18" s="40"/>
    </row>
    <row r="19" spans="1:10" x14ac:dyDescent="0.25">
      <c r="A19" s="48" t="s">
        <v>129</v>
      </c>
      <c r="B19" s="40"/>
      <c r="C19" s="40"/>
      <c r="D19" s="40"/>
      <c r="E19" s="40"/>
      <c r="F19" s="40"/>
    </row>
    <row r="20" spans="1:10" x14ac:dyDescent="0.25">
      <c r="A20" s="48" t="str">
        <f>IF(1&lt;2,"Lecture : "&amp;ROUND(D5,0)&amp;" hommes immigrés de 25 à 54 ans sont devenus français par acquisition.","")</f>
        <v>Lecture : 568998 hommes immigrés de 25 à 54 ans sont devenus français par acquisition.</v>
      </c>
      <c r="B20" s="40"/>
      <c r="C20" s="40"/>
      <c r="D20" s="40"/>
      <c r="E20" s="40"/>
      <c r="F20" s="40"/>
    </row>
    <row r="21" spans="1:10" x14ac:dyDescent="0.25">
      <c r="A21" s="39" t="s">
        <v>346</v>
      </c>
      <c r="B21" s="40"/>
      <c r="C21" s="40"/>
      <c r="D21" s="40"/>
      <c r="E21" s="40"/>
      <c r="F21" s="40"/>
    </row>
    <row r="23" spans="1:10" x14ac:dyDescent="0.25">
      <c r="A23" s="3" t="s">
        <v>70</v>
      </c>
    </row>
    <row r="24" spans="1:10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10" x14ac:dyDescent="0.25">
      <c r="A25" s="17" t="s">
        <v>86</v>
      </c>
      <c r="B25" s="5">
        <v>5572210</v>
      </c>
      <c r="C25" s="5">
        <v>3553713</v>
      </c>
      <c r="D25" s="5">
        <v>10547606</v>
      </c>
      <c r="E25" s="5">
        <v>7984980</v>
      </c>
      <c r="F25" s="11">
        <f>SUM(B25:E25)</f>
        <v>27658509</v>
      </c>
      <c r="G25" s="114"/>
      <c r="H25" s="114"/>
      <c r="I25" s="114"/>
      <c r="J25" s="114"/>
    </row>
    <row r="26" spans="1:10" x14ac:dyDescent="0.25">
      <c r="A26" s="19" t="s">
        <v>87</v>
      </c>
      <c r="B26" s="5">
        <v>20328</v>
      </c>
      <c r="C26" s="5">
        <v>59419</v>
      </c>
      <c r="D26" s="5">
        <v>107969</v>
      </c>
      <c r="E26" s="5">
        <v>61104</v>
      </c>
      <c r="F26" s="12">
        <f t="shared" ref="F26:F37" si="2">SUM(B26:E26)</f>
        <v>248820</v>
      </c>
      <c r="G26" s="114"/>
      <c r="H26" s="114"/>
      <c r="I26" s="114"/>
      <c r="J26" s="114"/>
    </row>
    <row r="27" spans="1:10" x14ac:dyDescent="0.25">
      <c r="A27" s="19" t="s">
        <v>88</v>
      </c>
      <c r="B27" s="5">
        <v>18185</v>
      </c>
      <c r="C27" s="5">
        <v>4913</v>
      </c>
      <c r="D27" s="5">
        <v>15503</v>
      </c>
      <c r="E27" s="5">
        <v>727</v>
      </c>
      <c r="F27" s="12">
        <f t="shared" si="2"/>
        <v>39328</v>
      </c>
      <c r="G27" s="114"/>
      <c r="H27" s="114"/>
      <c r="I27" s="114"/>
      <c r="J27" s="114"/>
    </row>
    <row r="28" spans="1:10" x14ac:dyDescent="0.25">
      <c r="A28" s="19" t="s">
        <v>89</v>
      </c>
      <c r="B28" s="5">
        <v>3754</v>
      </c>
      <c r="C28" s="5">
        <v>779</v>
      </c>
      <c r="D28" s="5">
        <v>4061</v>
      </c>
      <c r="E28" s="5">
        <v>2100</v>
      </c>
      <c r="F28" s="12">
        <f t="shared" si="2"/>
        <v>10694</v>
      </c>
      <c r="G28" s="114"/>
      <c r="H28" s="114"/>
      <c r="I28" s="114"/>
      <c r="J28" s="114"/>
    </row>
    <row r="29" spans="1:10" x14ac:dyDescent="0.25">
      <c r="A29" s="19" t="s">
        <v>90</v>
      </c>
      <c r="B29" s="5">
        <v>3052</v>
      </c>
      <c r="C29" s="5">
        <v>463</v>
      </c>
      <c r="D29" s="5">
        <v>3317</v>
      </c>
      <c r="E29" s="5">
        <v>770</v>
      </c>
      <c r="F29" s="12">
        <f t="shared" si="2"/>
        <v>7602</v>
      </c>
      <c r="G29" s="114"/>
      <c r="H29" s="114"/>
      <c r="I29" s="114"/>
      <c r="J29" s="114"/>
    </row>
    <row r="30" spans="1:10" x14ac:dyDescent="0.25">
      <c r="A30" s="19" t="s">
        <v>91</v>
      </c>
      <c r="B30" s="5">
        <v>21851</v>
      </c>
      <c r="C30" s="5">
        <v>2716</v>
      </c>
      <c r="D30" s="5">
        <v>2696</v>
      </c>
      <c r="E30" s="5">
        <v>1884</v>
      </c>
      <c r="F30" s="12">
        <f t="shared" si="2"/>
        <v>29147</v>
      </c>
      <c r="G30" s="114"/>
      <c r="H30" s="114"/>
      <c r="I30" s="114"/>
      <c r="J30" s="114"/>
    </row>
    <row r="31" spans="1:10" x14ac:dyDescent="0.25">
      <c r="A31" s="19" t="s">
        <v>92</v>
      </c>
      <c r="B31" s="5">
        <v>11562</v>
      </c>
      <c r="C31" s="5">
        <v>645</v>
      </c>
      <c r="D31" s="5">
        <v>1405</v>
      </c>
      <c r="E31" s="5">
        <v>1080</v>
      </c>
      <c r="F31" s="12">
        <f t="shared" si="2"/>
        <v>14692</v>
      </c>
      <c r="G31" s="114"/>
      <c r="H31" s="114"/>
      <c r="I31" s="114"/>
      <c r="J31" s="114"/>
    </row>
    <row r="32" spans="1:10" x14ac:dyDescent="0.25">
      <c r="A32" s="19" t="s">
        <v>93</v>
      </c>
      <c r="B32" s="5">
        <v>29885</v>
      </c>
      <c r="C32" s="5">
        <v>622</v>
      </c>
      <c r="D32" s="5">
        <v>3276</v>
      </c>
      <c r="E32" s="5">
        <v>2936</v>
      </c>
      <c r="F32" s="12">
        <f t="shared" si="2"/>
        <v>36719</v>
      </c>
      <c r="G32" s="114"/>
      <c r="H32" s="114"/>
      <c r="I32" s="114"/>
      <c r="J32" s="114"/>
    </row>
    <row r="33" spans="1:10" x14ac:dyDescent="0.25">
      <c r="A33" s="19" t="s">
        <v>94</v>
      </c>
      <c r="B33" s="5">
        <v>31564</v>
      </c>
      <c r="C33" s="5">
        <v>960</v>
      </c>
      <c r="D33" s="5">
        <v>2271</v>
      </c>
      <c r="E33" s="5">
        <v>921</v>
      </c>
      <c r="F33" s="12">
        <f t="shared" si="2"/>
        <v>35716</v>
      </c>
      <c r="G33" s="114"/>
      <c r="H33" s="114"/>
      <c r="I33" s="114"/>
      <c r="J33" s="114"/>
    </row>
    <row r="34" spans="1:10" x14ac:dyDescent="0.25">
      <c r="A34" s="19" t="s">
        <v>95</v>
      </c>
      <c r="B34" s="5">
        <v>11981</v>
      </c>
      <c r="C34" s="5">
        <v>542</v>
      </c>
      <c r="D34" s="5">
        <v>2030</v>
      </c>
      <c r="E34" s="5">
        <v>452</v>
      </c>
      <c r="F34" s="12">
        <f t="shared" si="2"/>
        <v>15005</v>
      </c>
      <c r="G34" s="114"/>
      <c r="H34" s="114"/>
      <c r="I34" s="114"/>
      <c r="J34" s="114"/>
    </row>
    <row r="35" spans="1:10" x14ac:dyDescent="0.25">
      <c r="A35" s="19" t="s">
        <v>96</v>
      </c>
      <c r="B35" s="5">
        <v>64610</v>
      </c>
      <c r="C35" s="5">
        <v>1298</v>
      </c>
      <c r="D35" s="5">
        <v>2422</v>
      </c>
      <c r="E35" s="5">
        <v>1008</v>
      </c>
      <c r="F35" s="12">
        <f t="shared" si="2"/>
        <v>69338</v>
      </c>
      <c r="G35" s="114"/>
      <c r="H35" s="114"/>
      <c r="I35" s="114"/>
      <c r="J35" s="114"/>
    </row>
    <row r="36" spans="1:10" x14ac:dyDescent="0.25">
      <c r="A36" s="19" t="s">
        <v>97</v>
      </c>
      <c r="B36" s="5">
        <v>20682</v>
      </c>
      <c r="C36" s="5">
        <v>694</v>
      </c>
      <c r="D36" s="5">
        <v>1043</v>
      </c>
      <c r="E36" s="5">
        <v>144</v>
      </c>
      <c r="F36" s="12">
        <f t="shared" si="2"/>
        <v>22563</v>
      </c>
      <c r="G36" s="114"/>
      <c r="H36" s="114"/>
      <c r="I36" s="114"/>
      <c r="J36" s="114"/>
    </row>
    <row r="37" spans="1:10" x14ac:dyDescent="0.25">
      <c r="A37" s="19" t="s">
        <v>98</v>
      </c>
      <c r="B37" s="5">
        <v>30949</v>
      </c>
      <c r="C37" s="5">
        <v>1519</v>
      </c>
      <c r="D37" s="5">
        <v>1911</v>
      </c>
      <c r="E37" s="5">
        <v>672</v>
      </c>
      <c r="F37" s="12">
        <f t="shared" si="2"/>
        <v>35051</v>
      </c>
      <c r="G37" s="114"/>
      <c r="H37" s="114"/>
      <c r="I37" s="114"/>
      <c r="J37" s="114"/>
    </row>
    <row r="38" spans="1:10" x14ac:dyDescent="0.25">
      <c r="A38" s="20" t="s">
        <v>85</v>
      </c>
      <c r="B38" s="10">
        <f>SUM(B25:B37)</f>
        <v>5840613</v>
      </c>
      <c r="C38" s="10">
        <f t="shared" ref="C38" si="3">SUM(C25:C37)</f>
        <v>3628283</v>
      </c>
      <c r="D38" s="10">
        <f t="shared" ref="D38" si="4">SUM(D25:D37)</f>
        <v>10695510</v>
      </c>
      <c r="E38" s="10">
        <f t="shared" ref="E38" si="5">SUM(E25:E37)</f>
        <v>8058778</v>
      </c>
      <c r="F38" s="13">
        <f t="shared" ref="F38" si="6">SUM(F25:F37)</f>
        <v>28223184</v>
      </c>
    </row>
    <row r="39" spans="1:10" x14ac:dyDescent="0.25">
      <c r="A39" s="48" t="s">
        <v>129</v>
      </c>
      <c r="B39" s="40"/>
      <c r="C39" s="40"/>
      <c r="D39" s="40"/>
      <c r="E39" s="40"/>
      <c r="F39" s="40"/>
    </row>
    <row r="40" spans="1:10" x14ac:dyDescent="0.25">
      <c r="A40" s="48" t="str">
        <f>IF(1&lt;2,"Lecture : "&amp;ROUND(D26,0)&amp;" hommes non immigrés de 25 à 54 ans sont devenus français par acquisition (ils étaient donc nés en France de nationalité étrangère).","")</f>
        <v>Lecture : 107969 hommes non immigrés de 25 à 54 ans sont devenus français par acquisition (ils étaient donc nés en France de nationalité étrangère).</v>
      </c>
      <c r="B40" s="40"/>
      <c r="C40" s="40"/>
      <c r="D40" s="40"/>
      <c r="E40" s="40"/>
      <c r="F40" s="40"/>
    </row>
    <row r="41" spans="1:10" x14ac:dyDescent="0.25">
      <c r="A41" s="39" t="s">
        <v>346</v>
      </c>
      <c r="B41" s="40"/>
      <c r="C41" s="40"/>
      <c r="D41" s="40"/>
      <c r="E41" s="40"/>
      <c r="F41" s="40"/>
    </row>
    <row r="42" spans="1:10" x14ac:dyDescent="0.25">
      <c r="B42" s="40"/>
      <c r="C42" s="40"/>
      <c r="D42" s="40"/>
      <c r="E42" s="40"/>
      <c r="F42" s="40"/>
    </row>
    <row r="43" spans="1:10" x14ac:dyDescent="0.25">
      <c r="A43" s="44"/>
      <c r="B43" s="40"/>
      <c r="C43" s="40"/>
      <c r="D43" s="40"/>
      <c r="E43" s="40"/>
      <c r="F43" s="40"/>
    </row>
    <row r="45" spans="1:10" x14ac:dyDescent="0.25">
      <c r="A45" s="3" t="s">
        <v>28</v>
      </c>
    </row>
    <row r="46" spans="1:10" x14ac:dyDescent="0.25">
      <c r="B46" s="14" t="s">
        <v>35</v>
      </c>
      <c r="C46" s="15" t="s">
        <v>82</v>
      </c>
      <c r="D46" s="15" t="s">
        <v>83</v>
      </c>
      <c r="E46" s="30" t="s">
        <v>84</v>
      </c>
      <c r="F46" s="16" t="s">
        <v>85</v>
      </c>
    </row>
    <row r="47" spans="1:10" x14ac:dyDescent="0.25">
      <c r="A47" s="17" t="s">
        <v>86</v>
      </c>
      <c r="B47" s="5">
        <f t="shared" ref="B47:B60" si="7">B4+B25</f>
        <v>5572210</v>
      </c>
      <c r="C47" s="5">
        <f t="shared" ref="C47:F47" si="8">C4+C25</f>
        <v>3553713</v>
      </c>
      <c r="D47" s="5">
        <f t="shared" si="8"/>
        <v>10547606</v>
      </c>
      <c r="E47" s="5">
        <f t="shared" si="8"/>
        <v>7984980</v>
      </c>
      <c r="F47" s="11">
        <f t="shared" si="8"/>
        <v>27658509</v>
      </c>
    </row>
    <row r="48" spans="1:10" x14ac:dyDescent="0.25">
      <c r="A48" s="19" t="s">
        <v>87</v>
      </c>
      <c r="B48" s="5">
        <f t="shared" si="7"/>
        <v>56489</v>
      </c>
      <c r="C48" s="5">
        <f t="shared" ref="C48:F60" si="9">C5+C26</f>
        <v>126792</v>
      </c>
      <c r="D48" s="5">
        <f t="shared" si="9"/>
        <v>676967</v>
      </c>
      <c r="E48" s="5">
        <f t="shared" si="9"/>
        <v>495563</v>
      </c>
      <c r="F48" s="12">
        <f t="shared" si="9"/>
        <v>1355811</v>
      </c>
    </row>
    <row r="49" spans="1:6" x14ac:dyDescent="0.25">
      <c r="A49" s="19" t="s">
        <v>88</v>
      </c>
      <c r="B49" s="5">
        <f t="shared" si="7"/>
        <v>31625</v>
      </c>
      <c r="C49" s="5">
        <f t="shared" si="9"/>
        <v>19360</v>
      </c>
      <c r="D49" s="5">
        <f t="shared" si="9"/>
        <v>144248</v>
      </c>
      <c r="E49" s="5">
        <f t="shared" si="9"/>
        <v>93737</v>
      </c>
      <c r="F49" s="12">
        <f t="shared" si="9"/>
        <v>288970</v>
      </c>
    </row>
    <row r="50" spans="1:6" x14ac:dyDescent="0.25">
      <c r="A50" s="19" t="s">
        <v>89</v>
      </c>
      <c r="B50" s="5">
        <f t="shared" si="7"/>
        <v>10409</v>
      </c>
      <c r="C50" s="5">
        <f t="shared" si="9"/>
        <v>5717</v>
      </c>
      <c r="D50" s="5">
        <f t="shared" si="9"/>
        <v>35936</v>
      </c>
      <c r="E50" s="5">
        <f t="shared" si="9"/>
        <v>50455</v>
      </c>
      <c r="F50" s="12">
        <f t="shared" si="9"/>
        <v>102517</v>
      </c>
    </row>
    <row r="51" spans="1:6" x14ac:dyDescent="0.25">
      <c r="A51" s="19" t="s">
        <v>90</v>
      </c>
      <c r="B51" s="5">
        <f t="shared" si="7"/>
        <v>10999</v>
      </c>
      <c r="C51" s="5">
        <f t="shared" si="9"/>
        <v>4490</v>
      </c>
      <c r="D51" s="5">
        <f t="shared" si="9"/>
        <v>30303</v>
      </c>
      <c r="E51" s="5">
        <f t="shared" si="9"/>
        <v>29597</v>
      </c>
      <c r="F51" s="12">
        <f t="shared" si="9"/>
        <v>75389</v>
      </c>
    </row>
    <row r="52" spans="1:6" x14ac:dyDescent="0.25">
      <c r="A52" s="19" t="s">
        <v>91</v>
      </c>
      <c r="B52" s="5">
        <f t="shared" si="7"/>
        <v>45070</v>
      </c>
      <c r="C52" s="5">
        <f t="shared" si="9"/>
        <v>25473</v>
      </c>
      <c r="D52" s="5">
        <f t="shared" si="9"/>
        <v>133733</v>
      </c>
      <c r="E52" s="5">
        <f t="shared" si="9"/>
        <v>89438</v>
      </c>
      <c r="F52" s="12">
        <f t="shared" si="9"/>
        <v>293714</v>
      </c>
    </row>
    <row r="53" spans="1:6" x14ac:dyDescent="0.25">
      <c r="A53" s="19" t="s">
        <v>92</v>
      </c>
      <c r="B53" s="5">
        <f t="shared" si="7"/>
        <v>25057</v>
      </c>
      <c r="C53" s="5">
        <f t="shared" si="9"/>
        <v>13087</v>
      </c>
      <c r="D53" s="5">
        <f t="shared" si="9"/>
        <v>41358</v>
      </c>
      <c r="E53" s="5">
        <f t="shared" si="9"/>
        <v>16536</v>
      </c>
      <c r="F53" s="12">
        <f t="shared" si="9"/>
        <v>96038</v>
      </c>
    </row>
    <row r="54" spans="1:6" x14ac:dyDescent="0.25">
      <c r="A54" s="19" t="s">
        <v>93</v>
      </c>
      <c r="B54" s="5">
        <f t="shared" si="7"/>
        <v>35743</v>
      </c>
      <c r="C54" s="5">
        <f t="shared" si="9"/>
        <v>12873</v>
      </c>
      <c r="D54" s="5">
        <f t="shared" si="9"/>
        <v>117936</v>
      </c>
      <c r="E54" s="5">
        <f t="shared" si="9"/>
        <v>92300</v>
      </c>
      <c r="F54" s="12">
        <f t="shared" si="9"/>
        <v>258852</v>
      </c>
    </row>
    <row r="55" spans="1:6" x14ac:dyDescent="0.25">
      <c r="A55" s="19" t="s">
        <v>94</v>
      </c>
      <c r="B55" s="5">
        <f t="shared" si="7"/>
        <v>37010</v>
      </c>
      <c r="C55" s="5">
        <f t="shared" si="9"/>
        <v>20221</v>
      </c>
      <c r="D55" s="5">
        <f t="shared" si="9"/>
        <v>104762</v>
      </c>
      <c r="E55" s="5">
        <f t="shared" si="9"/>
        <v>69605</v>
      </c>
      <c r="F55" s="12">
        <f t="shared" si="9"/>
        <v>231598</v>
      </c>
    </row>
    <row r="56" spans="1:6" x14ac:dyDescent="0.25">
      <c r="A56" s="19" t="s">
        <v>95</v>
      </c>
      <c r="B56" s="5">
        <f t="shared" si="7"/>
        <v>14412</v>
      </c>
      <c r="C56" s="5">
        <f t="shared" si="9"/>
        <v>6493</v>
      </c>
      <c r="D56" s="5">
        <f t="shared" si="9"/>
        <v>57094</v>
      </c>
      <c r="E56" s="5">
        <f t="shared" si="9"/>
        <v>23930</v>
      </c>
      <c r="F56" s="12">
        <f t="shared" si="9"/>
        <v>101929</v>
      </c>
    </row>
    <row r="57" spans="1:6" x14ac:dyDescent="0.25">
      <c r="A57" s="19" t="s">
        <v>96</v>
      </c>
      <c r="B57" s="5">
        <f t="shared" si="7"/>
        <v>79551</v>
      </c>
      <c r="C57" s="5">
        <f t="shared" si="9"/>
        <v>38977</v>
      </c>
      <c r="D57" s="5">
        <f t="shared" si="9"/>
        <v>159098</v>
      </c>
      <c r="E57" s="5">
        <f t="shared" si="9"/>
        <v>38079</v>
      </c>
      <c r="F57" s="12">
        <f t="shared" si="9"/>
        <v>315705</v>
      </c>
    </row>
    <row r="58" spans="1:6" x14ac:dyDescent="0.25">
      <c r="A58" s="19" t="s">
        <v>97</v>
      </c>
      <c r="B58" s="5">
        <f t="shared" si="7"/>
        <v>23455</v>
      </c>
      <c r="C58" s="5">
        <f t="shared" si="9"/>
        <v>7729</v>
      </c>
      <c r="D58" s="5">
        <f t="shared" si="9"/>
        <v>62123</v>
      </c>
      <c r="E58" s="5">
        <f t="shared" si="9"/>
        <v>19869</v>
      </c>
      <c r="F58" s="12">
        <f t="shared" si="9"/>
        <v>113176</v>
      </c>
    </row>
    <row r="59" spans="1:6" x14ac:dyDescent="0.25">
      <c r="A59" s="19" t="s">
        <v>98</v>
      </c>
      <c r="B59" s="5">
        <f t="shared" si="7"/>
        <v>46478</v>
      </c>
      <c r="C59" s="5">
        <f t="shared" si="9"/>
        <v>38962</v>
      </c>
      <c r="D59" s="5">
        <f t="shared" si="9"/>
        <v>128659</v>
      </c>
      <c r="E59" s="5">
        <f t="shared" si="9"/>
        <v>32245</v>
      </c>
      <c r="F59" s="12">
        <f t="shared" si="9"/>
        <v>246344</v>
      </c>
    </row>
    <row r="60" spans="1:6" x14ac:dyDescent="0.25">
      <c r="A60" s="20" t="s">
        <v>85</v>
      </c>
      <c r="B60" s="10">
        <f t="shared" si="7"/>
        <v>5988508</v>
      </c>
      <c r="C60" s="10">
        <f t="shared" si="9"/>
        <v>3873887</v>
      </c>
      <c r="D60" s="10">
        <f t="shared" si="9"/>
        <v>12239823</v>
      </c>
      <c r="E60" s="10">
        <f t="shared" si="9"/>
        <v>9036334</v>
      </c>
      <c r="F60" s="13">
        <f t="shared" si="9"/>
        <v>31138552</v>
      </c>
    </row>
    <row r="61" spans="1:6" x14ac:dyDescent="0.25">
      <c r="A61" s="48" t="s">
        <v>129</v>
      </c>
    </row>
    <row r="62" spans="1:6" x14ac:dyDescent="0.25">
      <c r="A62" s="39" t="s">
        <v>346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123</v>
      </c>
    </row>
    <row r="2" spans="1:10" x14ac:dyDescent="0.25">
      <c r="A2" s="3" t="s">
        <v>69</v>
      </c>
    </row>
    <row r="3" spans="1:10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10" x14ac:dyDescent="0.25">
      <c r="A4" s="17" t="s">
        <v>86</v>
      </c>
      <c r="B4" s="5"/>
      <c r="C4" s="5"/>
      <c r="D4" s="5"/>
      <c r="E4" s="5"/>
      <c r="F4" s="11"/>
      <c r="G4" s="114"/>
      <c r="H4" s="114"/>
      <c r="I4" s="114"/>
      <c r="J4" s="114"/>
    </row>
    <row r="5" spans="1:10" x14ac:dyDescent="0.25">
      <c r="A5" s="19" t="s">
        <v>87</v>
      </c>
      <c r="B5" s="5">
        <v>36173</v>
      </c>
      <c r="C5" s="5">
        <v>68850</v>
      </c>
      <c r="D5" s="5">
        <v>667520</v>
      </c>
      <c r="E5" s="5">
        <v>492819</v>
      </c>
      <c r="F5" s="12">
        <f t="shared" ref="F5:F16" si="0">SUM(B5:E5)</f>
        <v>1265362</v>
      </c>
      <c r="G5" s="114"/>
      <c r="H5" s="114"/>
      <c r="I5" s="114"/>
      <c r="J5" s="114"/>
    </row>
    <row r="6" spans="1:10" x14ac:dyDescent="0.25">
      <c r="A6" s="19" t="s">
        <v>88</v>
      </c>
      <c r="B6" s="5">
        <v>12873</v>
      </c>
      <c r="C6" s="5">
        <v>13570</v>
      </c>
      <c r="D6" s="5">
        <v>102491</v>
      </c>
      <c r="E6" s="5">
        <v>92834</v>
      </c>
      <c r="F6" s="12">
        <f t="shared" si="0"/>
        <v>221768</v>
      </c>
      <c r="G6" s="114"/>
      <c r="H6" s="114"/>
      <c r="I6" s="114"/>
      <c r="J6" s="114"/>
    </row>
    <row r="7" spans="1:10" x14ac:dyDescent="0.25">
      <c r="A7" s="19" t="s">
        <v>89</v>
      </c>
      <c r="B7" s="5">
        <v>6581</v>
      </c>
      <c r="C7" s="5">
        <v>5474</v>
      </c>
      <c r="D7" s="5">
        <v>27837</v>
      </c>
      <c r="E7" s="5">
        <v>38167</v>
      </c>
      <c r="F7" s="12">
        <f t="shared" si="0"/>
        <v>78059</v>
      </c>
      <c r="G7" s="114"/>
      <c r="H7" s="114"/>
      <c r="I7" s="114"/>
      <c r="J7" s="114"/>
    </row>
    <row r="8" spans="1:10" x14ac:dyDescent="0.25">
      <c r="A8" s="19" t="s">
        <v>90</v>
      </c>
      <c r="B8" s="5">
        <v>7211</v>
      </c>
      <c r="C8" s="5">
        <v>4777</v>
      </c>
      <c r="D8" s="5">
        <v>26727</v>
      </c>
      <c r="E8" s="5">
        <v>32379</v>
      </c>
      <c r="F8" s="12">
        <f t="shared" si="0"/>
        <v>71094</v>
      </c>
      <c r="G8" s="114"/>
      <c r="H8" s="114"/>
      <c r="I8" s="114"/>
      <c r="J8" s="114"/>
    </row>
    <row r="9" spans="1:10" x14ac:dyDescent="0.25">
      <c r="A9" s="19" t="s">
        <v>91</v>
      </c>
      <c r="B9" s="5">
        <v>22454</v>
      </c>
      <c r="C9" s="5">
        <v>28201</v>
      </c>
      <c r="D9" s="5">
        <v>155221</v>
      </c>
      <c r="E9" s="5">
        <v>87053</v>
      </c>
      <c r="F9" s="12">
        <f t="shared" si="0"/>
        <v>292929</v>
      </c>
      <c r="G9" s="114"/>
      <c r="H9" s="114"/>
      <c r="I9" s="114"/>
      <c r="J9" s="114"/>
    </row>
    <row r="10" spans="1:10" x14ac:dyDescent="0.25">
      <c r="A10" s="19" t="s">
        <v>92</v>
      </c>
      <c r="B10" s="5">
        <v>12781</v>
      </c>
      <c r="C10" s="5">
        <v>14085</v>
      </c>
      <c r="D10" s="5">
        <v>56097</v>
      </c>
      <c r="E10" s="5">
        <v>17741</v>
      </c>
      <c r="F10" s="12">
        <f t="shared" si="0"/>
        <v>100704</v>
      </c>
      <c r="G10" s="114"/>
      <c r="H10" s="114"/>
      <c r="I10" s="114"/>
      <c r="J10" s="114"/>
    </row>
    <row r="11" spans="1:10" x14ac:dyDescent="0.25">
      <c r="A11" s="19" t="s">
        <v>93</v>
      </c>
      <c r="B11" s="5">
        <v>5845</v>
      </c>
      <c r="C11" s="5">
        <v>13459</v>
      </c>
      <c r="D11" s="5">
        <v>109846</v>
      </c>
      <c r="E11" s="5">
        <v>75020</v>
      </c>
      <c r="F11" s="12">
        <f t="shared" si="0"/>
        <v>204170</v>
      </c>
      <c r="G11" s="114"/>
      <c r="H11" s="114"/>
      <c r="I11" s="114"/>
      <c r="J11" s="114"/>
    </row>
    <row r="12" spans="1:10" x14ac:dyDescent="0.25">
      <c r="A12" s="19" t="s">
        <v>94</v>
      </c>
      <c r="B12" s="5">
        <v>5002</v>
      </c>
      <c r="C12" s="5">
        <v>21617</v>
      </c>
      <c r="D12" s="5">
        <v>108421</v>
      </c>
      <c r="E12" s="5">
        <v>58336</v>
      </c>
      <c r="F12" s="12">
        <f t="shared" si="0"/>
        <v>193376</v>
      </c>
      <c r="G12" s="114"/>
      <c r="H12" s="114"/>
      <c r="I12" s="114"/>
      <c r="J12" s="114"/>
    </row>
    <row r="13" spans="1:10" x14ac:dyDescent="0.25">
      <c r="A13" s="19" t="s">
        <v>95</v>
      </c>
      <c r="B13" s="5">
        <v>2095</v>
      </c>
      <c r="C13" s="5">
        <v>5466</v>
      </c>
      <c r="D13" s="5">
        <v>35682</v>
      </c>
      <c r="E13" s="5">
        <v>14808</v>
      </c>
      <c r="F13" s="12">
        <f t="shared" si="0"/>
        <v>58051</v>
      </c>
      <c r="G13" s="114"/>
      <c r="H13" s="114"/>
      <c r="I13" s="114"/>
      <c r="J13" s="114"/>
    </row>
    <row r="14" spans="1:10" x14ac:dyDescent="0.25">
      <c r="A14" s="19" t="s">
        <v>96</v>
      </c>
      <c r="B14" s="5">
        <v>15366</v>
      </c>
      <c r="C14" s="5">
        <v>36939</v>
      </c>
      <c r="D14" s="5">
        <v>164089</v>
      </c>
      <c r="E14" s="5">
        <v>23283</v>
      </c>
      <c r="F14" s="12">
        <f t="shared" si="0"/>
        <v>239677</v>
      </c>
      <c r="G14" s="114"/>
      <c r="H14" s="114"/>
      <c r="I14" s="114"/>
      <c r="J14" s="114"/>
    </row>
    <row r="15" spans="1:10" x14ac:dyDescent="0.25">
      <c r="A15" s="19" t="s">
        <v>97</v>
      </c>
      <c r="B15" s="5">
        <v>2878</v>
      </c>
      <c r="C15" s="5">
        <v>8074</v>
      </c>
      <c r="D15" s="5">
        <v>52173</v>
      </c>
      <c r="E15" s="5">
        <v>18932</v>
      </c>
      <c r="F15" s="12">
        <f t="shared" si="0"/>
        <v>82057</v>
      </c>
      <c r="G15" s="114"/>
      <c r="H15" s="114"/>
      <c r="I15" s="114"/>
      <c r="J15" s="114"/>
    </row>
    <row r="16" spans="1:10" x14ac:dyDescent="0.25">
      <c r="A16" s="19" t="s">
        <v>98</v>
      </c>
      <c r="B16" s="5">
        <v>14905</v>
      </c>
      <c r="C16" s="5">
        <v>37221</v>
      </c>
      <c r="D16" s="5">
        <v>170727</v>
      </c>
      <c r="E16" s="5">
        <v>36833</v>
      </c>
      <c r="F16" s="12">
        <f t="shared" si="0"/>
        <v>259686</v>
      </c>
      <c r="G16" s="114"/>
      <c r="H16" s="114"/>
      <c r="I16" s="114"/>
      <c r="J16" s="114"/>
    </row>
    <row r="17" spans="1:10" x14ac:dyDescent="0.25">
      <c r="A17" s="20" t="s">
        <v>85</v>
      </c>
      <c r="B17" s="10">
        <f>SUM(B4:B16)</f>
        <v>144164</v>
      </c>
      <c r="C17" s="10">
        <f t="shared" ref="C17:F17" si="1">SUM(C4:C16)</f>
        <v>257733</v>
      </c>
      <c r="D17" s="10">
        <f t="shared" si="1"/>
        <v>1676831</v>
      </c>
      <c r="E17" s="10">
        <f t="shared" si="1"/>
        <v>988205</v>
      </c>
      <c r="F17" s="13">
        <f t="shared" si="1"/>
        <v>3066933</v>
      </c>
    </row>
    <row r="18" spans="1:10" x14ac:dyDescent="0.25">
      <c r="A18" s="48" t="s">
        <v>129</v>
      </c>
      <c r="B18" s="40"/>
      <c r="C18" s="40"/>
      <c r="D18" s="40"/>
      <c r="E18" s="40"/>
      <c r="F18" s="40"/>
    </row>
    <row r="19" spans="1:10" x14ac:dyDescent="0.25">
      <c r="A19" s="48" t="str">
        <f>IF(1&lt;2,"Lecture : "&amp;ROUND(D5,0)&amp;" femmes immigrées de 25 à 54 ans sont devenues française par acquisition.","")</f>
        <v>Lecture : 667520 femmes immigrées de 25 à 54 ans sont devenues française par acquisition.</v>
      </c>
      <c r="B19" s="40"/>
      <c r="C19" s="40"/>
      <c r="D19" s="40"/>
      <c r="E19" s="40"/>
      <c r="F19" s="40"/>
    </row>
    <row r="20" spans="1:10" x14ac:dyDescent="0.25">
      <c r="A20" s="39" t="s">
        <v>346</v>
      </c>
      <c r="B20" s="40"/>
      <c r="C20" s="40"/>
      <c r="D20" s="40"/>
      <c r="E20" s="40"/>
      <c r="F20" s="40"/>
    </row>
    <row r="21" spans="1:10" x14ac:dyDescent="0.25">
      <c r="B21" s="40"/>
      <c r="C21" s="40"/>
      <c r="D21" s="40"/>
      <c r="E21" s="40"/>
      <c r="F21" s="40"/>
    </row>
    <row r="22" spans="1:10" x14ac:dyDescent="0.25">
      <c r="A22" s="44"/>
      <c r="B22" s="40"/>
      <c r="C22" s="40"/>
      <c r="D22" s="40"/>
      <c r="E22" s="40"/>
      <c r="F22" s="40"/>
    </row>
    <row r="24" spans="1:10" x14ac:dyDescent="0.25">
      <c r="A24" s="3" t="s">
        <v>70</v>
      </c>
    </row>
    <row r="25" spans="1:10" x14ac:dyDescent="0.25">
      <c r="B25" s="14" t="s">
        <v>35</v>
      </c>
      <c r="C25" s="15" t="s">
        <v>82</v>
      </c>
      <c r="D25" s="15" t="s">
        <v>83</v>
      </c>
      <c r="E25" s="30" t="s">
        <v>84</v>
      </c>
      <c r="F25" s="16" t="s">
        <v>85</v>
      </c>
    </row>
    <row r="26" spans="1:10" x14ac:dyDescent="0.25">
      <c r="A26" s="17" t="s">
        <v>86</v>
      </c>
      <c r="B26" s="5">
        <v>5323660</v>
      </c>
      <c r="C26" s="5">
        <v>3400631</v>
      </c>
      <c r="D26" s="5">
        <v>10734744</v>
      </c>
      <c r="E26" s="5">
        <v>10072274</v>
      </c>
      <c r="F26" s="11">
        <f>SUM(B26:E26)</f>
        <v>29531309</v>
      </c>
      <c r="G26" s="114"/>
      <c r="H26" s="114"/>
      <c r="I26" s="114"/>
      <c r="J26" s="114"/>
    </row>
    <row r="27" spans="1:10" x14ac:dyDescent="0.25">
      <c r="A27" s="19" t="s">
        <v>87</v>
      </c>
      <c r="B27" s="5">
        <v>19856</v>
      </c>
      <c r="C27" s="5">
        <v>59816</v>
      </c>
      <c r="D27" s="5">
        <v>131599</v>
      </c>
      <c r="E27" s="5">
        <v>70694</v>
      </c>
      <c r="F27" s="12">
        <f t="shared" ref="F27:F38" si="2">SUM(B27:E27)</f>
        <v>281965</v>
      </c>
      <c r="G27" s="114"/>
      <c r="H27" s="114"/>
      <c r="I27" s="114"/>
      <c r="J27" s="114"/>
    </row>
    <row r="28" spans="1:10" x14ac:dyDescent="0.25">
      <c r="A28" s="19" t="s">
        <v>88</v>
      </c>
      <c r="B28" s="5">
        <v>17586</v>
      </c>
      <c r="C28" s="5">
        <v>4645</v>
      </c>
      <c r="D28" s="5">
        <v>7497</v>
      </c>
      <c r="E28" s="5">
        <v>779</v>
      </c>
      <c r="F28" s="12">
        <f t="shared" si="2"/>
        <v>30507</v>
      </c>
      <c r="G28" s="114"/>
      <c r="H28" s="114"/>
      <c r="I28" s="114"/>
      <c r="J28" s="114"/>
    </row>
    <row r="29" spans="1:10" x14ac:dyDescent="0.25">
      <c r="A29" s="19" t="s">
        <v>89</v>
      </c>
      <c r="B29" s="5">
        <v>3671</v>
      </c>
      <c r="C29" s="5">
        <v>800</v>
      </c>
      <c r="D29" s="5">
        <v>1389</v>
      </c>
      <c r="E29" s="5">
        <v>992</v>
      </c>
      <c r="F29" s="12">
        <f t="shared" si="2"/>
        <v>6852</v>
      </c>
      <c r="G29" s="114"/>
      <c r="H29" s="114"/>
      <c r="I29" s="114"/>
      <c r="J29" s="114"/>
    </row>
    <row r="30" spans="1:10" x14ac:dyDescent="0.25">
      <c r="A30" s="19" t="s">
        <v>90</v>
      </c>
      <c r="B30" s="5">
        <v>2739</v>
      </c>
      <c r="C30" s="5">
        <v>431</v>
      </c>
      <c r="D30" s="5">
        <v>1377</v>
      </c>
      <c r="E30" s="5">
        <v>636</v>
      </c>
      <c r="F30" s="12">
        <f t="shared" si="2"/>
        <v>5183</v>
      </c>
      <c r="G30" s="114"/>
      <c r="H30" s="114"/>
      <c r="I30" s="114"/>
      <c r="J30" s="114"/>
    </row>
    <row r="31" spans="1:10" x14ac:dyDescent="0.25">
      <c r="A31" s="19" t="s">
        <v>91</v>
      </c>
      <c r="B31" s="5">
        <v>20784</v>
      </c>
      <c r="C31" s="5">
        <v>2453</v>
      </c>
      <c r="D31" s="5">
        <v>2098</v>
      </c>
      <c r="E31" s="5">
        <v>1782</v>
      </c>
      <c r="F31" s="12">
        <f t="shared" si="2"/>
        <v>27117</v>
      </c>
      <c r="G31" s="114"/>
      <c r="H31" s="114"/>
      <c r="I31" s="114"/>
      <c r="J31" s="114"/>
    </row>
    <row r="32" spans="1:10" x14ac:dyDescent="0.25">
      <c r="A32" s="19" t="s">
        <v>92</v>
      </c>
      <c r="B32" s="5">
        <v>10862</v>
      </c>
      <c r="C32" s="5">
        <v>509</v>
      </c>
      <c r="D32" s="5">
        <v>1277</v>
      </c>
      <c r="E32" s="5">
        <v>948</v>
      </c>
      <c r="F32" s="12">
        <f t="shared" si="2"/>
        <v>13596</v>
      </c>
      <c r="G32" s="114"/>
      <c r="H32" s="114"/>
      <c r="I32" s="114"/>
      <c r="J32" s="114"/>
    </row>
    <row r="33" spans="1:10" x14ac:dyDescent="0.25">
      <c r="A33" s="19" t="s">
        <v>93</v>
      </c>
      <c r="B33" s="5">
        <v>27524</v>
      </c>
      <c r="C33" s="5">
        <v>547</v>
      </c>
      <c r="D33" s="5">
        <v>2487</v>
      </c>
      <c r="E33" s="5">
        <v>1971</v>
      </c>
      <c r="F33" s="12">
        <f t="shared" si="2"/>
        <v>32529</v>
      </c>
      <c r="G33" s="114"/>
      <c r="H33" s="114"/>
      <c r="I33" s="114"/>
      <c r="J33" s="114"/>
    </row>
    <row r="34" spans="1:10" x14ac:dyDescent="0.25">
      <c r="A34" s="19" t="s">
        <v>94</v>
      </c>
      <c r="B34" s="5">
        <v>30257</v>
      </c>
      <c r="C34" s="5">
        <v>789</v>
      </c>
      <c r="D34" s="5">
        <v>1518</v>
      </c>
      <c r="E34" s="5">
        <v>476</v>
      </c>
      <c r="F34" s="12">
        <f t="shared" si="2"/>
        <v>33040</v>
      </c>
      <c r="G34" s="114"/>
      <c r="H34" s="114"/>
      <c r="I34" s="114"/>
      <c r="J34" s="114"/>
    </row>
    <row r="35" spans="1:10" x14ac:dyDescent="0.25">
      <c r="A35" s="19" t="s">
        <v>95</v>
      </c>
      <c r="B35" s="5">
        <v>10955</v>
      </c>
      <c r="C35" s="5">
        <v>380</v>
      </c>
      <c r="D35" s="5">
        <v>1421</v>
      </c>
      <c r="E35" s="5">
        <v>223</v>
      </c>
      <c r="F35" s="12">
        <f t="shared" si="2"/>
        <v>12979</v>
      </c>
      <c r="G35" s="114"/>
      <c r="H35" s="114"/>
      <c r="I35" s="114"/>
      <c r="J35" s="114"/>
    </row>
    <row r="36" spans="1:10" x14ac:dyDescent="0.25">
      <c r="A36" s="19" t="s">
        <v>96</v>
      </c>
      <c r="B36" s="5">
        <v>63247</v>
      </c>
      <c r="C36" s="5">
        <v>1167</v>
      </c>
      <c r="D36" s="5">
        <v>1805</v>
      </c>
      <c r="E36" s="5">
        <v>446</v>
      </c>
      <c r="F36" s="12">
        <f t="shared" si="2"/>
        <v>66665</v>
      </c>
      <c r="G36" s="114"/>
      <c r="H36" s="114"/>
      <c r="I36" s="114"/>
      <c r="J36" s="114"/>
    </row>
    <row r="37" spans="1:10" x14ac:dyDescent="0.25">
      <c r="A37" s="19" t="s">
        <v>97</v>
      </c>
      <c r="B37" s="5">
        <v>18942</v>
      </c>
      <c r="C37" s="5">
        <v>570</v>
      </c>
      <c r="D37" s="5">
        <v>619</v>
      </c>
      <c r="E37" s="5">
        <v>98</v>
      </c>
      <c r="F37" s="12">
        <f t="shared" si="2"/>
        <v>20229</v>
      </c>
      <c r="G37" s="114"/>
      <c r="H37" s="114"/>
      <c r="I37" s="114"/>
      <c r="J37" s="114"/>
    </row>
    <row r="38" spans="1:10" x14ac:dyDescent="0.25">
      <c r="A38" s="19" t="s">
        <v>98</v>
      </c>
      <c r="B38" s="5">
        <v>29412</v>
      </c>
      <c r="C38" s="5">
        <v>1359</v>
      </c>
      <c r="D38" s="5">
        <v>1731</v>
      </c>
      <c r="E38" s="5">
        <v>858</v>
      </c>
      <c r="F38" s="12">
        <f t="shared" si="2"/>
        <v>33360</v>
      </c>
      <c r="G38" s="114"/>
      <c r="H38" s="114"/>
      <c r="I38" s="114"/>
      <c r="J38" s="114"/>
    </row>
    <row r="39" spans="1:10" x14ac:dyDescent="0.25">
      <c r="A39" s="20" t="s">
        <v>85</v>
      </c>
      <c r="B39" s="10">
        <f>SUM(B26:B38)</f>
        <v>5579495</v>
      </c>
      <c r="C39" s="10">
        <f t="shared" ref="C39:F39" si="3">SUM(C26:C38)</f>
        <v>3474097</v>
      </c>
      <c r="D39" s="10">
        <f t="shared" si="3"/>
        <v>10889562</v>
      </c>
      <c r="E39" s="10">
        <f t="shared" si="3"/>
        <v>10152177</v>
      </c>
      <c r="F39" s="13">
        <f t="shared" si="3"/>
        <v>30095331</v>
      </c>
    </row>
    <row r="40" spans="1:10" x14ac:dyDescent="0.25">
      <c r="A40" s="48" t="s">
        <v>129</v>
      </c>
      <c r="B40" s="40"/>
      <c r="C40" s="40"/>
      <c r="D40" s="40"/>
      <c r="E40" s="40"/>
      <c r="F40" s="40"/>
    </row>
    <row r="41" spans="1:10" x14ac:dyDescent="0.25">
      <c r="A41" s="48" t="str">
        <f>IF(1&lt;2,"Lecture : "&amp;ROUND(D27,0)&amp;" femmes non immigrées de 25 à 54 ans sont devenues française par acquisition (elles étaient donc nées en France de nationalité étrangère).","")</f>
        <v>Lecture : 131599 femmes non immigrées de 25 à 54 ans sont devenues française par acquisition (elles étaient donc nées en France de nationalité étrangère).</v>
      </c>
      <c r="B41" s="40"/>
      <c r="C41" s="40"/>
      <c r="D41" s="40"/>
      <c r="E41" s="40"/>
      <c r="F41" s="40"/>
    </row>
    <row r="42" spans="1:10" x14ac:dyDescent="0.25">
      <c r="A42" s="39" t="s">
        <v>346</v>
      </c>
      <c r="B42" s="40"/>
      <c r="C42" s="40"/>
      <c r="D42" s="40"/>
      <c r="E42" s="40"/>
      <c r="F42" s="40"/>
    </row>
    <row r="43" spans="1:10" x14ac:dyDescent="0.25">
      <c r="B43" s="40"/>
      <c r="C43" s="40"/>
      <c r="D43" s="40"/>
      <c r="E43" s="40"/>
      <c r="F43" s="40"/>
    </row>
    <row r="45" spans="1:10" x14ac:dyDescent="0.25">
      <c r="A45" s="3" t="s">
        <v>28</v>
      </c>
    </row>
    <row r="46" spans="1:10" x14ac:dyDescent="0.25">
      <c r="B46" s="14" t="s">
        <v>35</v>
      </c>
      <c r="C46" s="15" t="s">
        <v>82</v>
      </c>
      <c r="D46" s="15" t="s">
        <v>83</v>
      </c>
      <c r="E46" s="30" t="s">
        <v>84</v>
      </c>
      <c r="F46" s="16" t="s">
        <v>85</v>
      </c>
    </row>
    <row r="47" spans="1:10" x14ac:dyDescent="0.25">
      <c r="A47" s="17" t="s">
        <v>86</v>
      </c>
      <c r="B47" s="5">
        <f t="shared" ref="B47:B60" si="4">B4+B26</f>
        <v>5323660</v>
      </c>
      <c r="C47" s="5">
        <f t="shared" ref="C47:F47" si="5">C4+C26</f>
        <v>3400631</v>
      </c>
      <c r="D47" s="5">
        <f t="shared" si="5"/>
        <v>10734744</v>
      </c>
      <c r="E47" s="5">
        <f t="shared" si="5"/>
        <v>10072274</v>
      </c>
      <c r="F47" s="11">
        <f t="shared" si="5"/>
        <v>29531309</v>
      </c>
    </row>
    <row r="48" spans="1:10" x14ac:dyDescent="0.25">
      <c r="A48" s="19" t="s">
        <v>87</v>
      </c>
      <c r="B48" s="5">
        <f t="shared" si="4"/>
        <v>56029</v>
      </c>
      <c r="C48" s="5">
        <f t="shared" ref="C48:F60" si="6">C5+C27</f>
        <v>128666</v>
      </c>
      <c r="D48" s="5">
        <f t="shared" si="6"/>
        <v>799119</v>
      </c>
      <c r="E48" s="5">
        <f t="shared" si="6"/>
        <v>563513</v>
      </c>
      <c r="F48" s="12">
        <f t="shared" si="6"/>
        <v>1547327</v>
      </c>
    </row>
    <row r="49" spans="1:6" x14ac:dyDescent="0.25">
      <c r="A49" s="19" t="s">
        <v>88</v>
      </c>
      <c r="B49" s="5">
        <f t="shared" si="4"/>
        <v>30459</v>
      </c>
      <c r="C49" s="5">
        <f t="shared" si="6"/>
        <v>18215</v>
      </c>
      <c r="D49" s="5">
        <f t="shared" si="6"/>
        <v>109988</v>
      </c>
      <c r="E49" s="5">
        <f t="shared" si="6"/>
        <v>93613</v>
      </c>
      <c r="F49" s="12">
        <f t="shared" si="6"/>
        <v>252275</v>
      </c>
    </row>
    <row r="50" spans="1:6" x14ac:dyDescent="0.25">
      <c r="A50" s="19" t="s">
        <v>89</v>
      </c>
      <c r="B50" s="5">
        <f t="shared" si="4"/>
        <v>10252</v>
      </c>
      <c r="C50" s="5">
        <f t="shared" si="6"/>
        <v>6274</v>
      </c>
      <c r="D50" s="5">
        <f t="shared" si="6"/>
        <v>29226</v>
      </c>
      <c r="E50" s="5">
        <f t="shared" si="6"/>
        <v>39159</v>
      </c>
      <c r="F50" s="12">
        <f t="shared" si="6"/>
        <v>84911</v>
      </c>
    </row>
    <row r="51" spans="1:6" x14ac:dyDescent="0.25">
      <c r="A51" s="19" t="s">
        <v>90</v>
      </c>
      <c r="B51" s="5">
        <f t="shared" si="4"/>
        <v>9950</v>
      </c>
      <c r="C51" s="5">
        <f t="shared" si="6"/>
        <v>5208</v>
      </c>
      <c r="D51" s="5">
        <f t="shared" si="6"/>
        <v>28104</v>
      </c>
      <c r="E51" s="5">
        <f t="shared" si="6"/>
        <v>33015</v>
      </c>
      <c r="F51" s="12">
        <f t="shared" si="6"/>
        <v>76277</v>
      </c>
    </row>
    <row r="52" spans="1:6" x14ac:dyDescent="0.25">
      <c r="A52" s="19" t="s">
        <v>91</v>
      </c>
      <c r="B52" s="5">
        <f t="shared" si="4"/>
        <v>43238</v>
      </c>
      <c r="C52" s="5">
        <f t="shared" si="6"/>
        <v>30654</v>
      </c>
      <c r="D52" s="5">
        <f t="shared" si="6"/>
        <v>157319</v>
      </c>
      <c r="E52" s="5">
        <f t="shared" si="6"/>
        <v>88835</v>
      </c>
      <c r="F52" s="12">
        <f t="shared" si="6"/>
        <v>320046</v>
      </c>
    </row>
    <row r="53" spans="1:6" x14ac:dyDescent="0.25">
      <c r="A53" s="19" t="s">
        <v>92</v>
      </c>
      <c r="B53" s="5">
        <f t="shared" si="4"/>
        <v>23643</v>
      </c>
      <c r="C53" s="5">
        <f t="shared" si="6"/>
        <v>14594</v>
      </c>
      <c r="D53" s="5">
        <f t="shared" si="6"/>
        <v>57374</v>
      </c>
      <c r="E53" s="5">
        <f t="shared" si="6"/>
        <v>18689</v>
      </c>
      <c r="F53" s="12">
        <f t="shared" si="6"/>
        <v>114300</v>
      </c>
    </row>
    <row r="54" spans="1:6" x14ac:dyDescent="0.25">
      <c r="A54" s="19" t="s">
        <v>93</v>
      </c>
      <c r="B54" s="5">
        <f t="shared" si="4"/>
        <v>33369</v>
      </c>
      <c r="C54" s="5">
        <f t="shared" si="6"/>
        <v>14006</v>
      </c>
      <c r="D54" s="5">
        <f t="shared" si="6"/>
        <v>112333</v>
      </c>
      <c r="E54" s="5">
        <f t="shared" si="6"/>
        <v>76991</v>
      </c>
      <c r="F54" s="12">
        <f t="shared" si="6"/>
        <v>236699</v>
      </c>
    </row>
    <row r="55" spans="1:6" x14ac:dyDescent="0.25">
      <c r="A55" s="19" t="s">
        <v>94</v>
      </c>
      <c r="B55" s="5">
        <f t="shared" si="4"/>
        <v>35259</v>
      </c>
      <c r="C55" s="5">
        <f t="shared" si="6"/>
        <v>22406</v>
      </c>
      <c r="D55" s="5">
        <f t="shared" si="6"/>
        <v>109939</v>
      </c>
      <c r="E55" s="5">
        <f t="shared" si="6"/>
        <v>58812</v>
      </c>
      <c r="F55" s="12">
        <f t="shared" si="6"/>
        <v>226416</v>
      </c>
    </row>
    <row r="56" spans="1:6" x14ac:dyDescent="0.25">
      <c r="A56" s="19" t="s">
        <v>95</v>
      </c>
      <c r="B56" s="5">
        <f t="shared" si="4"/>
        <v>13050</v>
      </c>
      <c r="C56" s="5">
        <f t="shared" si="6"/>
        <v>5846</v>
      </c>
      <c r="D56" s="5">
        <f t="shared" si="6"/>
        <v>37103</v>
      </c>
      <c r="E56" s="5">
        <f t="shared" si="6"/>
        <v>15031</v>
      </c>
      <c r="F56" s="12">
        <f t="shared" si="6"/>
        <v>71030</v>
      </c>
    </row>
    <row r="57" spans="1:6" x14ac:dyDescent="0.25">
      <c r="A57" s="19" t="s">
        <v>96</v>
      </c>
      <c r="B57" s="5">
        <f t="shared" si="4"/>
        <v>78613</v>
      </c>
      <c r="C57" s="5">
        <f t="shared" si="6"/>
        <v>38106</v>
      </c>
      <c r="D57" s="5">
        <f t="shared" si="6"/>
        <v>165894</v>
      </c>
      <c r="E57" s="5">
        <f t="shared" si="6"/>
        <v>23729</v>
      </c>
      <c r="F57" s="12">
        <f t="shared" si="6"/>
        <v>306342</v>
      </c>
    </row>
    <row r="58" spans="1:6" x14ac:dyDescent="0.25">
      <c r="A58" s="19" t="s">
        <v>97</v>
      </c>
      <c r="B58" s="5">
        <f t="shared" si="4"/>
        <v>21820</v>
      </c>
      <c r="C58" s="5">
        <f t="shared" si="6"/>
        <v>8644</v>
      </c>
      <c r="D58" s="5">
        <f t="shared" si="6"/>
        <v>52792</v>
      </c>
      <c r="E58" s="5">
        <f t="shared" si="6"/>
        <v>19030</v>
      </c>
      <c r="F58" s="12">
        <f t="shared" si="6"/>
        <v>102286</v>
      </c>
    </row>
    <row r="59" spans="1:6" x14ac:dyDescent="0.25">
      <c r="A59" s="19" t="s">
        <v>98</v>
      </c>
      <c r="B59" s="5">
        <f t="shared" si="4"/>
        <v>44317</v>
      </c>
      <c r="C59" s="5">
        <f t="shared" si="6"/>
        <v>38580</v>
      </c>
      <c r="D59" s="5">
        <f t="shared" si="6"/>
        <v>172458</v>
      </c>
      <c r="E59" s="5">
        <f t="shared" si="6"/>
        <v>37691</v>
      </c>
      <c r="F59" s="12">
        <f t="shared" si="6"/>
        <v>293046</v>
      </c>
    </row>
    <row r="60" spans="1:6" x14ac:dyDescent="0.25">
      <c r="A60" s="20" t="s">
        <v>85</v>
      </c>
      <c r="B60" s="10">
        <f t="shared" si="4"/>
        <v>5723659</v>
      </c>
      <c r="C60" s="10">
        <f t="shared" si="6"/>
        <v>3731830</v>
      </c>
      <c r="D60" s="10">
        <f t="shared" si="6"/>
        <v>12566393</v>
      </c>
      <c r="E60" s="10">
        <f t="shared" si="6"/>
        <v>11140382</v>
      </c>
      <c r="F60" s="13">
        <f t="shared" si="6"/>
        <v>33162264</v>
      </c>
    </row>
    <row r="61" spans="1:6" x14ac:dyDescent="0.25">
      <c r="A61" s="48" t="s">
        <v>298</v>
      </c>
    </row>
    <row r="62" spans="1:6" x14ac:dyDescent="0.25">
      <c r="A62" s="48" t="s">
        <v>129</v>
      </c>
    </row>
    <row r="63" spans="1:6" x14ac:dyDescent="0.25">
      <c r="A6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workbookViewId="0"/>
  </sheetViews>
  <sheetFormatPr baseColWidth="10" defaultRowHeight="15" x14ac:dyDescent="0.25"/>
  <cols>
    <col min="1" max="1" width="22.85546875" style="2" customWidth="1"/>
    <col min="2" max="2" width="14.28515625" style="2" bestFit="1" customWidth="1"/>
    <col min="3" max="3" width="13.140625" style="2" customWidth="1"/>
    <col min="4" max="4" width="12.7109375" style="2" customWidth="1"/>
    <col min="5" max="5" width="12.85546875" style="2" bestFit="1" customWidth="1"/>
    <col min="6" max="6" width="15.28515625" style="2" bestFit="1" customWidth="1"/>
    <col min="7" max="7" width="13.140625" style="2" customWidth="1"/>
    <col min="8" max="16384" width="11.42578125" style="2"/>
  </cols>
  <sheetData>
    <row r="1" spans="1:9" x14ac:dyDescent="0.25">
      <c r="A1" s="1" t="s">
        <v>279</v>
      </c>
    </row>
    <row r="3" spans="1:9" x14ac:dyDescent="0.25">
      <c r="B3" s="54" t="s">
        <v>69</v>
      </c>
      <c r="C3" s="55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9" x14ac:dyDescent="0.25">
      <c r="A4" s="8" t="s">
        <v>182</v>
      </c>
      <c r="B4" s="26">
        <v>71652</v>
      </c>
      <c r="C4" s="27">
        <v>560225</v>
      </c>
      <c r="D4" s="56">
        <f>B4+C4</f>
        <v>631877</v>
      </c>
      <c r="E4" s="26">
        <v>52638</v>
      </c>
      <c r="F4" s="27">
        <v>579239</v>
      </c>
      <c r="G4" s="56">
        <f>E4+F4</f>
        <v>631877</v>
      </c>
      <c r="H4" s="81"/>
      <c r="I4" s="81"/>
    </row>
    <row r="5" spans="1:9" x14ac:dyDescent="0.25">
      <c r="A5" s="9" t="s">
        <v>183</v>
      </c>
      <c r="B5" s="18">
        <v>22018</v>
      </c>
      <c r="C5" s="22">
        <v>516641</v>
      </c>
      <c r="D5" s="57">
        <f>B5+C5</f>
        <v>538659</v>
      </c>
      <c r="E5" s="18">
        <v>15078</v>
      </c>
      <c r="F5" s="22">
        <v>523581</v>
      </c>
      <c r="G5" s="57">
        <f>E5+F5</f>
        <v>538659</v>
      </c>
      <c r="H5" s="81"/>
      <c r="I5" s="81"/>
    </row>
    <row r="6" spans="1:9" x14ac:dyDescent="0.25">
      <c r="A6" s="9" t="s">
        <v>184</v>
      </c>
      <c r="B6" s="18">
        <v>16152</v>
      </c>
      <c r="C6" s="22">
        <v>325461</v>
      </c>
      <c r="D6" s="57">
        <f t="shared" ref="D6:D69" si="0">B6+C6</f>
        <v>341613</v>
      </c>
      <c r="E6" s="18">
        <v>10424</v>
      </c>
      <c r="F6" s="22">
        <v>331189</v>
      </c>
      <c r="G6" s="57">
        <f t="shared" ref="G6:G69" si="1">E6+F6</f>
        <v>341613</v>
      </c>
      <c r="H6" s="81"/>
      <c r="I6" s="81"/>
    </row>
    <row r="7" spans="1:9" x14ac:dyDescent="0.25">
      <c r="A7" s="9" t="s">
        <v>185</v>
      </c>
      <c r="B7" s="18">
        <v>11719</v>
      </c>
      <c r="C7" s="22">
        <v>150080</v>
      </c>
      <c r="D7" s="57">
        <f t="shared" si="0"/>
        <v>161799</v>
      </c>
      <c r="E7" s="18">
        <v>7554</v>
      </c>
      <c r="F7" s="22">
        <v>154245</v>
      </c>
      <c r="G7" s="57">
        <f t="shared" si="1"/>
        <v>161799</v>
      </c>
      <c r="H7" s="81"/>
      <c r="I7" s="81"/>
    </row>
    <row r="8" spans="1:9" x14ac:dyDescent="0.25">
      <c r="A8" s="9" t="s">
        <v>186</v>
      </c>
      <c r="B8" s="18">
        <v>7697</v>
      </c>
      <c r="C8" s="22">
        <v>133219</v>
      </c>
      <c r="D8" s="57">
        <f t="shared" si="0"/>
        <v>140916</v>
      </c>
      <c r="E8" s="18">
        <v>4997</v>
      </c>
      <c r="F8" s="22">
        <v>135919</v>
      </c>
      <c r="G8" s="57">
        <f t="shared" si="1"/>
        <v>140916</v>
      </c>
      <c r="H8" s="81"/>
      <c r="I8" s="81"/>
    </row>
    <row r="9" spans="1:9" x14ac:dyDescent="0.25">
      <c r="A9" s="9" t="s">
        <v>187</v>
      </c>
      <c r="B9" s="18">
        <v>151699</v>
      </c>
      <c r="C9" s="22">
        <v>930741</v>
      </c>
      <c r="D9" s="57">
        <f t="shared" si="0"/>
        <v>1082440</v>
      </c>
      <c r="E9" s="18">
        <v>110671</v>
      </c>
      <c r="F9" s="22">
        <v>971769</v>
      </c>
      <c r="G9" s="57">
        <f t="shared" si="1"/>
        <v>1082440</v>
      </c>
      <c r="H9" s="81"/>
      <c r="I9" s="81"/>
    </row>
    <row r="10" spans="1:9" x14ac:dyDescent="0.25">
      <c r="A10" s="9" t="s">
        <v>188</v>
      </c>
      <c r="B10" s="18">
        <v>16072</v>
      </c>
      <c r="C10" s="22">
        <v>308137</v>
      </c>
      <c r="D10" s="57">
        <f t="shared" si="0"/>
        <v>324209</v>
      </c>
      <c r="E10" s="18">
        <v>10837</v>
      </c>
      <c r="F10" s="22">
        <v>313372</v>
      </c>
      <c r="G10" s="57">
        <f t="shared" si="1"/>
        <v>324209</v>
      </c>
      <c r="H10" s="81"/>
      <c r="I10" s="81"/>
    </row>
    <row r="11" spans="1:9" x14ac:dyDescent="0.25">
      <c r="A11" s="9" t="s">
        <v>189</v>
      </c>
      <c r="B11" s="18">
        <v>15609</v>
      </c>
      <c r="C11" s="22">
        <v>262143</v>
      </c>
      <c r="D11" s="57">
        <f t="shared" si="0"/>
        <v>277752</v>
      </c>
      <c r="E11" s="18">
        <v>10806</v>
      </c>
      <c r="F11" s="22">
        <v>266946</v>
      </c>
      <c r="G11" s="57">
        <f t="shared" si="1"/>
        <v>277752</v>
      </c>
      <c r="H11" s="81"/>
      <c r="I11" s="81"/>
    </row>
    <row r="12" spans="1:9" x14ac:dyDescent="0.25">
      <c r="A12" s="9" t="s">
        <v>190</v>
      </c>
      <c r="B12" s="18">
        <v>12193</v>
      </c>
      <c r="C12" s="22">
        <v>140306</v>
      </c>
      <c r="D12" s="57">
        <f t="shared" si="0"/>
        <v>152499</v>
      </c>
      <c r="E12" s="18">
        <v>7158</v>
      </c>
      <c r="F12" s="22">
        <v>145341</v>
      </c>
      <c r="G12" s="57">
        <f t="shared" si="1"/>
        <v>152499</v>
      </c>
      <c r="H12" s="81"/>
      <c r="I12" s="81"/>
    </row>
    <row r="13" spans="1:9" x14ac:dyDescent="0.25">
      <c r="A13" s="9" t="s">
        <v>191</v>
      </c>
      <c r="B13" s="18">
        <v>22836</v>
      </c>
      <c r="C13" s="22">
        <v>286220</v>
      </c>
      <c r="D13" s="57">
        <f t="shared" si="0"/>
        <v>309056</v>
      </c>
      <c r="E13" s="18">
        <v>15703</v>
      </c>
      <c r="F13" s="22">
        <v>293353</v>
      </c>
      <c r="G13" s="57">
        <f t="shared" si="1"/>
        <v>309056</v>
      </c>
      <c r="H13" s="81"/>
      <c r="I13" s="81"/>
    </row>
    <row r="14" spans="1:9" x14ac:dyDescent="0.25">
      <c r="A14" s="9" t="s">
        <v>192</v>
      </c>
      <c r="B14" s="18">
        <v>32125</v>
      </c>
      <c r="C14" s="22">
        <v>334832</v>
      </c>
      <c r="D14" s="57">
        <f t="shared" si="0"/>
        <v>366957</v>
      </c>
      <c r="E14" s="18">
        <v>21227</v>
      </c>
      <c r="F14" s="22">
        <v>345730</v>
      </c>
      <c r="G14" s="57">
        <f t="shared" si="1"/>
        <v>366957</v>
      </c>
      <c r="H14" s="81"/>
      <c r="I14" s="81"/>
    </row>
    <row r="15" spans="1:9" x14ac:dyDescent="0.25">
      <c r="A15" s="9" t="s">
        <v>193</v>
      </c>
      <c r="B15" s="18">
        <v>13675</v>
      </c>
      <c r="C15" s="22">
        <v>265494</v>
      </c>
      <c r="D15" s="57">
        <f t="shared" si="0"/>
        <v>279169</v>
      </c>
      <c r="E15" s="18">
        <v>8962</v>
      </c>
      <c r="F15" s="22">
        <v>270207</v>
      </c>
      <c r="G15" s="57">
        <f t="shared" si="1"/>
        <v>279169</v>
      </c>
      <c r="H15" s="81"/>
      <c r="I15" s="81"/>
    </row>
    <row r="16" spans="1:9" x14ac:dyDescent="0.25">
      <c r="A16" s="9" t="s">
        <v>194</v>
      </c>
      <c r="B16" s="18">
        <v>215588</v>
      </c>
      <c r="C16" s="22">
        <v>1801034</v>
      </c>
      <c r="D16" s="57">
        <f t="shared" si="0"/>
        <v>2016622</v>
      </c>
      <c r="E16" s="18">
        <v>135293</v>
      </c>
      <c r="F16" s="22">
        <v>1881329</v>
      </c>
      <c r="G16" s="57">
        <f t="shared" si="1"/>
        <v>2016622</v>
      </c>
      <c r="H16" s="81"/>
      <c r="I16" s="81"/>
    </row>
    <row r="17" spans="1:9" x14ac:dyDescent="0.25">
      <c r="A17" s="9" t="s">
        <v>195</v>
      </c>
      <c r="B17" s="18">
        <v>23165</v>
      </c>
      <c r="C17" s="22">
        <v>670414</v>
      </c>
      <c r="D17" s="57">
        <f t="shared" si="0"/>
        <v>693579</v>
      </c>
      <c r="E17" s="18">
        <v>15426</v>
      </c>
      <c r="F17" s="22">
        <v>678153</v>
      </c>
      <c r="G17" s="57">
        <f t="shared" si="1"/>
        <v>693579</v>
      </c>
      <c r="H17" s="81"/>
      <c r="I17" s="81"/>
    </row>
    <row r="18" spans="1:9" x14ac:dyDescent="0.25">
      <c r="A18" s="9" t="s">
        <v>196</v>
      </c>
      <c r="B18" s="18">
        <v>3066</v>
      </c>
      <c r="C18" s="22">
        <v>143153</v>
      </c>
      <c r="D18" s="57">
        <f t="shared" si="0"/>
        <v>146219</v>
      </c>
      <c r="E18" s="18">
        <v>2070</v>
      </c>
      <c r="F18" s="22">
        <v>144149</v>
      </c>
      <c r="G18" s="57">
        <f t="shared" si="1"/>
        <v>146219</v>
      </c>
      <c r="H18" s="81"/>
      <c r="I18" s="81"/>
    </row>
    <row r="19" spans="1:9" x14ac:dyDescent="0.25">
      <c r="A19" s="9" t="s">
        <v>197</v>
      </c>
      <c r="B19" s="18">
        <v>19012</v>
      </c>
      <c r="C19" s="22">
        <v>334601</v>
      </c>
      <c r="D19" s="57">
        <f t="shared" si="0"/>
        <v>353613</v>
      </c>
      <c r="E19" s="18">
        <v>14513</v>
      </c>
      <c r="F19" s="22">
        <v>339100</v>
      </c>
      <c r="G19" s="57">
        <f t="shared" si="1"/>
        <v>353613</v>
      </c>
      <c r="H19" s="81"/>
      <c r="I19" s="81"/>
    </row>
    <row r="20" spans="1:9" x14ac:dyDescent="0.25">
      <c r="A20" s="9" t="s">
        <v>198</v>
      </c>
      <c r="B20" s="18">
        <v>21844</v>
      </c>
      <c r="C20" s="22">
        <v>618094</v>
      </c>
      <c r="D20" s="57">
        <f t="shared" si="0"/>
        <v>639938</v>
      </c>
      <c r="E20" s="18">
        <v>14355</v>
      </c>
      <c r="F20" s="22">
        <v>625583</v>
      </c>
      <c r="G20" s="57">
        <f t="shared" si="1"/>
        <v>639938</v>
      </c>
      <c r="H20" s="81"/>
      <c r="I20" s="81"/>
    </row>
    <row r="21" spans="1:9" x14ac:dyDescent="0.25">
      <c r="A21" s="9" t="s">
        <v>199</v>
      </c>
      <c r="B21" s="18">
        <v>15886</v>
      </c>
      <c r="C21" s="22">
        <v>293106</v>
      </c>
      <c r="D21" s="57">
        <f t="shared" si="0"/>
        <v>308992</v>
      </c>
      <c r="E21" s="18">
        <v>10634</v>
      </c>
      <c r="F21" s="22">
        <v>298358</v>
      </c>
      <c r="G21" s="57">
        <f t="shared" si="1"/>
        <v>308992</v>
      </c>
      <c r="H21" s="81"/>
      <c r="I21" s="81"/>
    </row>
    <row r="22" spans="1:9" x14ac:dyDescent="0.25">
      <c r="A22" s="9" t="s">
        <v>200</v>
      </c>
      <c r="B22" s="18">
        <v>13740</v>
      </c>
      <c r="C22" s="22">
        <v>228131</v>
      </c>
      <c r="D22" s="57">
        <f t="shared" si="0"/>
        <v>241871</v>
      </c>
      <c r="E22" s="18">
        <v>9254</v>
      </c>
      <c r="F22" s="22">
        <v>232617</v>
      </c>
      <c r="G22" s="57">
        <f t="shared" si="1"/>
        <v>241871</v>
      </c>
      <c r="H22" s="81"/>
      <c r="I22" s="81"/>
    </row>
    <row r="23" spans="1:9" x14ac:dyDescent="0.25">
      <c r="A23" s="9" t="s">
        <v>201</v>
      </c>
      <c r="B23" s="18">
        <v>36337</v>
      </c>
      <c r="C23" s="22">
        <v>496810</v>
      </c>
      <c r="D23" s="57">
        <f t="shared" si="0"/>
        <v>533147</v>
      </c>
      <c r="E23" s="18">
        <v>24885</v>
      </c>
      <c r="F23" s="22">
        <v>508262</v>
      </c>
      <c r="G23" s="57">
        <f t="shared" si="1"/>
        <v>533147</v>
      </c>
      <c r="H23" s="81"/>
      <c r="I23" s="81"/>
    </row>
    <row r="24" spans="1:9" x14ac:dyDescent="0.25">
      <c r="A24" s="9" t="s">
        <v>202</v>
      </c>
      <c r="B24" s="18">
        <v>18703</v>
      </c>
      <c r="C24" s="22">
        <v>579654</v>
      </c>
      <c r="D24" s="57">
        <f t="shared" si="0"/>
        <v>598357</v>
      </c>
      <c r="E24" s="18">
        <v>14655</v>
      </c>
      <c r="F24" s="22">
        <v>583702</v>
      </c>
      <c r="G24" s="57">
        <f t="shared" si="1"/>
        <v>598357</v>
      </c>
      <c r="H24" s="81"/>
      <c r="I24" s="81"/>
    </row>
    <row r="25" spans="1:9" x14ac:dyDescent="0.25">
      <c r="A25" s="9" t="s">
        <v>203</v>
      </c>
      <c r="B25" s="18">
        <v>5575</v>
      </c>
      <c r="C25" s="22">
        <v>114790</v>
      </c>
      <c r="D25" s="57">
        <f t="shared" si="0"/>
        <v>120365</v>
      </c>
      <c r="E25" s="18">
        <v>4410</v>
      </c>
      <c r="F25" s="22">
        <v>115955</v>
      </c>
      <c r="G25" s="57">
        <f t="shared" si="1"/>
        <v>120365</v>
      </c>
      <c r="H25" s="81"/>
      <c r="I25" s="81"/>
    </row>
    <row r="26" spans="1:9" x14ac:dyDescent="0.25">
      <c r="A26" s="9" t="s">
        <v>204</v>
      </c>
      <c r="B26" s="18">
        <v>26337</v>
      </c>
      <c r="C26" s="22">
        <v>389080</v>
      </c>
      <c r="D26" s="57">
        <f t="shared" si="0"/>
        <v>415417</v>
      </c>
      <c r="E26" s="18">
        <v>20696</v>
      </c>
      <c r="F26" s="22">
        <v>394721</v>
      </c>
      <c r="G26" s="57">
        <f t="shared" si="1"/>
        <v>415417</v>
      </c>
      <c r="H26" s="81"/>
      <c r="I26" s="81"/>
    </row>
    <row r="27" spans="1:9" x14ac:dyDescent="0.25">
      <c r="A27" s="9" t="s">
        <v>205</v>
      </c>
      <c r="B27" s="18">
        <v>43221</v>
      </c>
      <c r="C27" s="22">
        <v>493738</v>
      </c>
      <c r="D27" s="57">
        <f t="shared" si="0"/>
        <v>536959</v>
      </c>
      <c r="E27" s="18">
        <v>28311</v>
      </c>
      <c r="F27" s="22">
        <v>508648</v>
      </c>
      <c r="G27" s="57">
        <f t="shared" si="1"/>
        <v>536959</v>
      </c>
      <c r="H27" s="81"/>
      <c r="I27" s="81"/>
    </row>
    <row r="28" spans="1:9" x14ac:dyDescent="0.25">
      <c r="A28" s="9" t="s">
        <v>206</v>
      </c>
      <c r="B28" s="18">
        <v>36572</v>
      </c>
      <c r="C28" s="22">
        <v>468065</v>
      </c>
      <c r="D28" s="57">
        <f t="shared" si="0"/>
        <v>504637</v>
      </c>
      <c r="E28" s="18">
        <v>23312</v>
      </c>
      <c r="F28" s="22">
        <v>481325</v>
      </c>
      <c r="G28" s="57">
        <f t="shared" si="1"/>
        <v>504637</v>
      </c>
      <c r="H28" s="81"/>
      <c r="I28" s="81"/>
    </row>
    <row r="29" spans="1:9" x14ac:dyDescent="0.25">
      <c r="A29" s="9" t="s">
        <v>207</v>
      </c>
      <c r="B29" s="18">
        <v>28523</v>
      </c>
      <c r="C29" s="22">
        <v>573425</v>
      </c>
      <c r="D29" s="57">
        <f t="shared" si="0"/>
        <v>601948</v>
      </c>
      <c r="E29" s="18">
        <v>19723</v>
      </c>
      <c r="F29" s="22">
        <v>582225</v>
      </c>
      <c r="G29" s="57">
        <f t="shared" si="1"/>
        <v>601948</v>
      </c>
      <c r="H29" s="81"/>
      <c r="I29" s="81"/>
    </row>
    <row r="30" spans="1:9" x14ac:dyDescent="0.25">
      <c r="A30" s="9" t="s">
        <v>208</v>
      </c>
      <c r="B30" s="18">
        <v>29255</v>
      </c>
      <c r="C30" s="22">
        <v>404780</v>
      </c>
      <c r="D30" s="57">
        <f t="shared" si="0"/>
        <v>434035</v>
      </c>
      <c r="E30" s="18">
        <v>19846</v>
      </c>
      <c r="F30" s="22">
        <v>414189</v>
      </c>
      <c r="G30" s="57">
        <f t="shared" si="1"/>
        <v>434035</v>
      </c>
      <c r="H30" s="81"/>
      <c r="I30" s="81"/>
    </row>
    <row r="31" spans="1:9" x14ac:dyDescent="0.25">
      <c r="A31" s="9" t="s">
        <v>209</v>
      </c>
      <c r="B31" s="18">
        <v>25634</v>
      </c>
      <c r="C31" s="22">
        <v>882162</v>
      </c>
      <c r="D31" s="57">
        <f t="shared" si="0"/>
        <v>907796</v>
      </c>
      <c r="E31" s="18">
        <v>18089</v>
      </c>
      <c r="F31" s="22">
        <v>889707</v>
      </c>
      <c r="G31" s="57">
        <f t="shared" si="1"/>
        <v>907796</v>
      </c>
      <c r="H31" s="81"/>
      <c r="I31" s="81"/>
    </row>
    <row r="32" spans="1:9" x14ac:dyDescent="0.25">
      <c r="A32" s="9" t="s">
        <v>210</v>
      </c>
      <c r="B32" s="18">
        <v>15394</v>
      </c>
      <c r="C32" s="22">
        <v>137336</v>
      </c>
      <c r="D32" s="57">
        <f t="shared" si="0"/>
        <v>152730</v>
      </c>
      <c r="E32" s="18">
        <v>13757</v>
      </c>
      <c r="F32" s="22">
        <v>138973</v>
      </c>
      <c r="G32" s="57">
        <f t="shared" si="1"/>
        <v>152730</v>
      </c>
      <c r="H32" s="81"/>
      <c r="I32" s="81"/>
    </row>
    <row r="33" spans="1:9" x14ac:dyDescent="0.25">
      <c r="A33" s="9" t="s">
        <v>211</v>
      </c>
      <c r="B33" s="18">
        <v>18132</v>
      </c>
      <c r="C33" s="22">
        <v>156421</v>
      </c>
      <c r="D33" s="57">
        <f t="shared" si="0"/>
        <v>174553</v>
      </c>
      <c r="E33" s="18">
        <v>16551</v>
      </c>
      <c r="F33" s="22">
        <v>158002</v>
      </c>
      <c r="G33" s="57">
        <f t="shared" si="1"/>
        <v>174553</v>
      </c>
      <c r="H33" s="81"/>
      <c r="I33" s="81"/>
    </row>
    <row r="34" spans="1:9" x14ac:dyDescent="0.25">
      <c r="A34" s="9" t="s">
        <v>212</v>
      </c>
      <c r="B34" s="18">
        <v>64140</v>
      </c>
      <c r="C34" s="22">
        <v>674049</v>
      </c>
      <c r="D34" s="57">
        <f t="shared" si="0"/>
        <v>738189</v>
      </c>
      <c r="E34" s="18">
        <v>40665</v>
      </c>
      <c r="F34" s="22">
        <v>697524</v>
      </c>
      <c r="G34" s="57">
        <f t="shared" si="1"/>
        <v>738189</v>
      </c>
      <c r="H34" s="81"/>
      <c r="I34" s="81"/>
    </row>
    <row r="35" spans="1:9" x14ac:dyDescent="0.25">
      <c r="A35" s="9" t="s">
        <v>213</v>
      </c>
      <c r="B35" s="18">
        <v>129206</v>
      </c>
      <c r="C35" s="22">
        <v>1205897</v>
      </c>
      <c r="D35" s="57">
        <f t="shared" si="0"/>
        <v>1335103</v>
      </c>
      <c r="E35" s="18">
        <v>84175</v>
      </c>
      <c r="F35" s="22">
        <v>1250928</v>
      </c>
      <c r="G35" s="57">
        <f t="shared" si="1"/>
        <v>1335103</v>
      </c>
      <c r="H35" s="81"/>
      <c r="I35" s="81"/>
    </row>
    <row r="36" spans="1:9" x14ac:dyDescent="0.25">
      <c r="A36" s="9" t="s">
        <v>214</v>
      </c>
      <c r="B36" s="18">
        <v>13194</v>
      </c>
      <c r="C36" s="22">
        <v>177738</v>
      </c>
      <c r="D36" s="57">
        <f t="shared" si="0"/>
        <v>190932</v>
      </c>
      <c r="E36" s="18">
        <v>9284</v>
      </c>
      <c r="F36" s="22">
        <v>181648</v>
      </c>
      <c r="G36" s="57">
        <f t="shared" si="1"/>
        <v>190932</v>
      </c>
      <c r="H36" s="81"/>
      <c r="I36" s="81"/>
    </row>
    <row r="37" spans="1:9" x14ac:dyDescent="0.25">
      <c r="A37" s="9" t="s">
        <v>215</v>
      </c>
      <c r="B37" s="18">
        <v>108003</v>
      </c>
      <c r="C37" s="22">
        <v>1440475</v>
      </c>
      <c r="D37" s="57">
        <f t="shared" si="0"/>
        <v>1548478</v>
      </c>
      <c r="E37" s="18">
        <v>80252</v>
      </c>
      <c r="F37" s="22">
        <v>1468226</v>
      </c>
      <c r="G37" s="57">
        <f t="shared" si="1"/>
        <v>1548478</v>
      </c>
      <c r="H37" s="81"/>
      <c r="I37" s="81"/>
    </row>
    <row r="38" spans="1:9" x14ac:dyDescent="0.25">
      <c r="A38" s="9" t="s">
        <v>216</v>
      </c>
      <c r="B38" s="18">
        <v>108160</v>
      </c>
      <c r="C38" s="22">
        <v>1012030</v>
      </c>
      <c r="D38" s="57">
        <f t="shared" si="0"/>
        <v>1120190</v>
      </c>
      <c r="E38" s="18">
        <v>73990</v>
      </c>
      <c r="F38" s="22">
        <v>1046200</v>
      </c>
      <c r="G38" s="57">
        <f t="shared" si="1"/>
        <v>1120190</v>
      </c>
      <c r="H38" s="81"/>
      <c r="I38" s="81"/>
    </row>
    <row r="39" spans="1:9" x14ac:dyDescent="0.25">
      <c r="A39" s="9" t="s">
        <v>217</v>
      </c>
      <c r="B39" s="18">
        <v>43573</v>
      </c>
      <c r="C39" s="22">
        <v>999311</v>
      </c>
      <c r="D39" s="57">
        <f t="shared" si="0"/>
        <v>1042884</v>
      </c>
      <c r="E39" s="18">
        <v>32422</v>
      </c>
      <c r="F39" s="22">
        <v>1010462</v>
      </c>
      <c r="G39" s="57">
        <f t="shared" si="1"/>
        <v>1042884</v>
      </c>
      <c r="H39" s="81"/>
      <c r="I39" s="81"/>
    </row>
    <row r="40" spans="1:9" x14ac:dyDescent="0.25">
      <c r="A40" s="9" t="s">
        <v>218</v>
      </c>
      <c r="B40" s="18">
        <v>9061</v>
      </c>
      <c r="C40" s="22">
        <v>215139</v>
      </c>
      <c r="D40" s="57">
        <f t="shared" si="0"/>
        <v>224200</v>
      </c>
      <c r="E40" s="18">
        <v>6305</v>
      </c>
      <c r="F40" s="22">
        <v>217895</v>
      </c>
      <c r="G40" s="57">
        <f t="shared" si="1"/>
        <v>224200</v>
      </c>
      <c r="H40" s="81"/>
      <c r="I40" s="81"/>
    </row>
    <row r="41" spans="1:9" x14ac:dyDescent="0.25">
      <c r="A41" s="9" t="s">
        <v>219</v>
      </c>
      <c r="B41" s="18">
        <v>36028</v>
      </c>
      <c r="C41" s="22">
        <v>568938</v>
      </c>
      <c r="D41" s="57">
        <f t="shared" si="0"/>
        <v>604966</v>
      </c>
      <c r="E41" s="18">
        <v>24759</v>
      </c>
      <c r="F41" s="22">
        <v>580207</v>
      </c>
      <c r="G41" s="57">
        <f t="shared" si="1"/>
        <v>604966</v>
      </c>
      <c r="H41" s="81"/>
      <c r="I41" s="81"/>
    </row>
    <row r="42" spans="1:9" x14ac:dyDescent="0.25">
      <c r="A42" s="9" t="s">
        <v>220</v>
      </c>
      <c r="B42" s="18">
        <v>118359</v>
      </c>
      <c r="C42" s="22">
        <v>1132701</v>
      </c>
      <c r="D42" s="57">
        <f t="shared" si="0"/>
        <v>1251060</v>
      </c>
      <c r="E42" s="18">
        <v>74637</v>
      </c>
      <c r="F42" s="22">
        <v>1176423</v>
      </c>
      <c r="G42" s="57">
        <f t="shared" si="1"/>
        <v>1251060</v>
      </c>
      <c r="H42" s="81"/>
      <c r="I42" s="81"/>
    </row>
    <row r="43" spans="1:9" x14ac:dyDescent="0.25">
      <c r="A43" s="9" t="s">
        <v>221</v>
      </c>
      <c r="B43" s="18">
        <v>14881</v>
      </c>
      <c r="C43" s="22">
        <v>245706</v>
      </c>
      <c r="D43" s="57">
        <f t="shared" si="0"/>
        <v>260587</v>
      </c>
      <c r="E43" s="18">
        <v>10445</v>
      </c>
      <c r="F43" s="22">
        <v>250142</v>
      </c>
      <c r="G43" s="57">
        <f t="shared" si="1"/>
        <v>260587</v>
      </c>
      <c r="H43" s="81"/>
      <c r="I43" s="81"/>
    </row>
    <row r="44" spans="1:9" x14ac:dyDescent="0.25">
      <c r="A44" s="9" t="s">
        <v>222</v>
      </c>
      <c r="B44" s="18">
        <v>19741</v>
      </c>
      <c r="C44" s="22">
        <v>383493</v>
      </c>
      <c r="D44" s="57">
        <f t="shared" si="0"/>
        <v>403234</v>
      </c>
      <c r="E44" s="18">
        <v>13010</v>
      </c>
      <c r="F44" s="22">
        <v>390224</v>
      </c>
      <c r="G44" s="57">
        <f t="shared" si="1"/>
        <v>403234</v>
      </c>
      <c r="H44" s="81"/>
      <c r="I44" s="81"/>
    </row>
    <row r="45" spans="1:9" x14ac:dyDescent="0.25">
      <c r="A45" s="9" t="s">
        <v>223</v>
      </c>
      <c r="B45" s="18">
        <v>19339</v>
      </c>
      <c r="C45" s="22">
        <v>313711</v>
      </c>
      <c r="D45" s="57">
        <f t="shared" si="0"/>
        <v>333050</v>
      </c>
      <c r="E45" s="18">
        <v>14970</v>
      </c>
      <c r="F45" s="22">
        <v>318080</v>
      </c>
      <c r="G45" s="57">
        <f t="shared" si="1"/>
        <v>333050</v>
      </c>
      <c r="H45" s="81"/>
      <c r="I45" s="81"/>
    </row>
    <row r="46" spans="1:9" x14ac:dyDescent="0.25">
      <c r="A46" s="9" t="s">
        <v>224</v>
      </c>
      <c r="B46" s="18">
        <v>62920</v>
      </c>
      <c r="C46" s="22">
        <v>696491</v>
      </c>
      <c r="D46" s="57">
        <f t="shared" si="0"/>
        <v>759411</v>
      </c>
      <c r="E46" s="18">
        <v>45930</v>
      </c>
      <c r="F46" s="22">
        <v>713482</v>
      </c>
      <c r="G46" s="57">
        <f t="shared" si="1"/>
        <v>759412</v>
      </c>
      <c r="H46" s="81"/>
      <c r="I46" s="81"/>
    </row>
    <row r="47" spans="1:9" x14ac:dyDescent="0.25">
      <c r="A47" s="9" t="s">
        <v>225</v>
      </c>
      <c r="B47" s="18">
        <v>7589</v>
      </c>
      <c r="C47" s="22">
        <v>219445</v>
      </c>
      <c r="D47" s="57">
        <f t="shared" si="0"/>
        <v>227034</v>
      </c>
      <c r="E47" s="18">
        <v>5250</v>
      </c>
      <c r="F47" s="22">
        <v>221784</v>
      </c>
      <c r="G47" s="57">
        <f t="shared" si="1"/>
        <v>227034</v>
      </c>
      <c r="H47" s="81"/>
      <c r="I47" s="81"/>
    </row>
    <row r="48" spans="1:9" x14ac:dyDescent="0.25">
      <c r="A48" s="9" t="s">
        <v>226</v>
      </c>
      <c r="B48" s="18">
        <v>60144</v>
      </c>
      <c r="C48" s="22">
        <v>1305083</v>
      </c>
      <c r="D48" s="57">
        <f t="shared" si="0"/>
        <v>1365227</v>
      </c>
      <c r="E48" s="18">
        <v>42772</v>
      </c>
      <c r="F48" s="22">
        <v>1322455</v>
      </c>
      <c r="G48" s="57">
        <f t="shared" si="1"/>
        <v>1365227</v>
      </c>
      <c r="H48" s="81"/>
      <c r="I48" s="81"/>
    </row>
    <row r="49" spans="1:9" x14ac:dyDescent="0.25">
      <c r="A49" s="9" t="s">
        <v>227</v>
      </c>
      <c r="B49" s="18">
        <v>63031</v>
      </c>
      <c r="C49" s="22">
        <v>610318</v>
      </c>
      <c r="D49" s="57">
        <f t="shared" si="0"/>
        <v>673349</v>
      </c>
      <c r="E49" s="18">
        <v>45179</v>
      </c>
      <c r="F49" s="22">
        <v>628170</v>
      </c>
      <c r="G49" s="57">
        <f t="shared" si="1"/>
        <v>673349</v>
      </c>
      <c r="H49" s="81"/>
      <c r="I49" s="81"/>
    </row>
    <row r="50" spans="1:9" x14ac:dyDescent="0.25">
      <c r="A50" s="9" t="s">
        <v>228</v>
      </c>
      <c r="B50" s="18">
        <v>11515</v>
      </c>
      <c r="C50" s="22">
        <v>161885</v>
      </c>
      <c r="D50" s="57">
        <f t="shared" si="0"/>
        <v>173400</v>
      </c>
      <c r="E50" s="18">
        <v>8115</v>
      </c>
      <c r="F50" s="22">
        <v>165285</v>
      </c>
      <c r="G50" s="57">
        <f t="shared" si="1"/>
        <v>173400</v>
      </c>
      <c r="H50" s="81"/>
      <c r="I50" s="81"/>
    </row>
    <row r="51" spans="1:9" x14ac:dyDescent="0.25">
      <c r="A51" s="9" t="s">
        <v>229</v>
      </c>
      <c r="B51" s="18">
        <v>30617</v>
      </c>
      <c r="C51" s="22">
        <v>302800</v>
      </c>
      <c r="D51" s="57">
        <f t="shared" si="0"/>
        <v>333417</v>
      </c>
      <c r="E51" s="18">
        <v>21362</v>
      </c>
      <c r="F51" s="22">
        <v>312055</v>
      </c>
      <c r="G51" s="57">
        <f t="shared" si="1"/>
        <v>333417</v>
      </c>
      <c r="H51" s="81"/>
      <c r="I51" s="81"/>
    </row>
    <row r="52" spans="1:9" x14ac:dyDescent="0.25">
      <c r="A52" s="9" t="s">
        <v>230</v>
      </c>
      <c r="B52" s="18">
        <v>3652</v>
      </c>
      <c r="C52" s="22">
        <v>72657</v>
      </c>
      <c r="D52" s="57">
        <f t="shared" si="0"/>
        <v>76309</v>
      </c>
      <c r="E52" s="18">
        <v>2833</v>
      </c>
      <c r="F52" s="22">
        <v>73476</v>
      </c>
      <c r="G52" s="57">
        <f t="shared" si="1"/>
        <v>76309</v>
      </c>
      <c r="H52" s="81"/>
      <c r="I52" s="81"/>
    </row>
    <row r="53" spans="1:9" x14ac:dyDescent="0.25">
      <c r="A53" s="9" t="s">
        <v>231</v>
      </c>
      <c r="B53" s="18">
        <v>31588</v>
      </c>
      <c r="C53" s="22">
        <v>778598</v>
      </c>
      <c r="D53" s="57">
        <f t="shared" si="0"/>
        <v>810186</v>
      </c>
      <c r="E53" s="18">
        <v>22844</v>
      </c>
      <c r="F53" s="22">
        <v>787342</v>
      </c>
      <c r="G53" s="57">
        <f t="shared" si="1"/>
        <v>810186</v>
      </c>
      <c r="H53" s="81"/>
      <c r="I53" s="81"/>
    </row>
    <row r="54" spans="1:9" x14ac:dyDescent="0.25">
      <c r="A54" s="9" t="s">
        <v>232</v>
      </c>
      <c r="B54" s="18">
        <v>11309</v>
      </c>
      <c r="C54" s="22">
        <v>487978</v>
      </c>
      <c r="D54" s="57">
        <f t="shared" si="0"/>
        <v>499287</v>
      </c>
      <c r="E54" s="18">
        <v>8286</v>
      </c>
      <c r="F54" s="22">
        <v>491001</v>
      </c>
      <c r="G54" s="57">
        <f t="shared" si="1"/>
        <v>499287</v>
      </c>
      <c r="H54" s="81"/>
      <c r="I54" s="81"/>
    </row>
    <row r="55" spans="1:9" x14ac:dyDescent="0.25">
      <c r="A55" s="9" t="s">
        <v>233</v>
      </c>
      <c r="B55" s="18">
        <v>35032</v>
      </c>
      <c r="C55" s="22">
        <v>537261</v>
      </c>
      <c r="D55" s="57">
        <f t="shared" si="0"/>
        <v>572293</v>
      </c>
      <c r="E55" s="18">
        <v>23947</v>
      </c>
      <c r="F55" s="22">
        <v>548346</v>
      </c>
      <c r="G55" s="57">
        <f t="shared" si="1"/>
        <v>572293</v>
      </c>
      <c r="H55" s="81"/>
      <c r="I55" s="81"/>
    </row>
    <row r="56" spans="1:9" x14ac:dyDescent="0.25">
      <c r="A56" s="9" t="s">
        <v>234</v>
      </c>
      <c r="B56" s="18">
        <v>6771</v>
      </c>
      <c r="C56" s="22">
        <v>172383</v>
      </c>
      <c r="D56" s="57">
        <f t="shared" si="0"/>
        <v>179154</v>
      </c>
      <c r="E56" s="18">
        <v>4472</v>
      </c>
      <c r="F56" s="22">
        <v>174682</v>
      </c>
      <c r="G56" s="57">
        <f t="shared" si="1"/>
        <v>179154</v>
      </c>
      <c r="H56" s="81"/>
      <c r="I56" s="81"/>
    </row>
    <row r="57" spans="1:9" x14ac:dyDescent="0.25">
      <c r="A57" s="9" t="s">
        <v>235</v>
      </c>
      <c r="B57" s="18">
        <v>9989</v>
      </c>
      <c r="C57" s="22">
        <v>297951</v>
      </c>
      <c r="D57" s="57">
        <f t="shared" si="0"/>
        <v>307940</v>
      </c>
      <c r="E57" s="18">
        <v>7602</v>
      </c>
      <c r="F57" s="22">
        <v>300338</v>
      </c>
      <c r="G57" s="57">
        <f t="shared" si="1"/>
        <v>307940</v>
      </c>
      <c r="H57" s="81"/>
      <c r="I57" s="81"/>
    </row>
    <row r="58" spans="1:9" x14ac:dyDescent="0.25">
      <c r="A58" s="9" t="s">
        <v>236</v>
      </c>
      <c r="B58" s="18">
        <v>61077</v>
      </c>
      <c r="C58" s="22">
        <v>673326</v>
      </c>
      <c r="D58" s="57">
        <f t="shared" si="0"/>
        <v>734403</v>
      </c>
      <c r="E58" s="18">
        <v>41857</v>
      </c>
      <c r="F58" s="22">
        <v>692546</v>
      </c>
      <c r="G58" s="57">
        <f t="shared" si="1"/>
        <v>734403</v>
      </c>
      <c r="H58" s="81"/>
      <c r="I58" s="81"/>
    </row>
    <row r="59" spans="1:9" x14ac:dyDescent="0.25">
      <c r="A59" s="9" t="s">
        <v>237</v>
      </c>
      <c r="B59" s="18">
        <v>8778</v>
      </c>
      <c r="C59" s="22">
        <v>181848</v>
      </c>
      <c r="D59" s="57">
        <f t="shared" si="0"/>
        <v>190626</v>
      </c>
      <c r="E59" s="18">
        <v>6073</v>
      </c>
      <c r="F59" s="22">
        <v>184553</v>
      </c>
      <c r="G59" s="57">
        <f t="shared" si="1"/>
        <v>190626</v>
      </c>
      <c r="H59" s="81"/>
      <c r="I59" s="81"/>
    </row>
    <row r="60" spans="1:9" x14ac:dyDescent="0.25">
      <c r="A60" s="9" t="s">
        <v>238</v>
      </c>
      <c r="B60" s="18">
        <v>21645</v>
      </c>
      <c r="C60" s="22">
        <v>723168</v>
      </c>
      <c r="D60" s="57">
        <f t="shared" si="0"/>
        <v>744813</v>
      </c>
      <c r="E60" s="18">
        <v>16126</v>
      </c>
      <c r="F60" s="22">
        <v>728687</v>
      </c>
      <c r="G60" s="57">
        <f t="shared" si="1"/>
        <v>744813</v>
      </c>
      <c r="H60" s="81"/>
      <c r="I60" s="81"/>
    </row>
    <row r="61" spans="1:9" x14ac:dyDescent="0.25">
      <c r="A61" s="9" t="s">
        <v>239</v>
      </c>
      <c r="B61" s="18">
        <v>109480</v>
      </c>
      <c r="C61" s="22">
        <v>935006</v>
      </c>
      <c r="D61" s="57">
        <f t="shared" si="0"/>
        <v>1044486</v>
      </c>
      <c r="E61" s="18">
        <v>72211</v>
      </c>
      <c r="F61" s="22">
        <v>972275</v>
      </c>
      <c r="G61" s="57">
        <f t="shared" si="1"/>
        <v>1044486</v>
      </c>
      <c r="H61" s="81"/>
      <c r="I61" s="81"/>
    </row>
    <row r="62" spans="1:9" x14ac:dyDescent="0.25">
      <c r="A62" s="9" t="s">
        <v>240</v>
      </c>
      <c r="B62" s="18">
        <v>10390</v>
      </c>
      <c r="C62" s="22">
        <v>201357</v>
      </c>
      <c r="D62" s="57">
        <f t="shared" si="0"/>
        <v>211747</v>
      </c>
      <c r="E62" s="18">
        <v>7626</v>
      </c>
      <c r="F62" s="22">
        <v>204121</v>
      </c>
      <c r="G62" s="57">
        <f t="shared" si="1"/>
        <v>211747</v>
      </c>
      <c r="H62" s="81"/>
      <c r="I62" s="81"/>
    </row>
    <row r="63" spans="1:9" x14ac:dyDescent="0.25">
      <c r="A63" s="9" t="s">
        <v>241</v>
      </c>
      <c r="B63" s="18">
        <v>171469</v>
      </c>
      <c r="C63" s="22">
        <v>2433769</v>
      </c>
      <c r="D63" s="57">
        <f t="shared" si="0"/>
        <v>2605238</v>
      </c>
      <c r="E63" s="18">
        <v>126026</v>
      </c>
      <c r="F63" s="22">
        <v>2479212</v>
      </c>
      <c r="G63" s="57">
        <f t="shared" si="1"/>
        <v>2605238</v>
      </c>
      <c r="H63" s="81"/>
      <c r="I63" s="81"/>
    </row>
    <row r="64" spans="1:9" x14ac:dyDescent="0.25">
      <c r="A64" s="9" t="s">
        <v>242</v>
      </c>
      <c r="B64" s="18">
        <v>64281</v>
      </c>
      <c r="C64" s="22">
        <v>757271</v>
      </c>
      <c r="D64" s="57">
        <f t="shared" si="0"/>
        <v>821552</v>
      </c>
      <c r="E64" s="18">
        <v>44792</v>
      </c>
      <c r="F64" s="22">
        <v>776760</v>
      </c>
      <c r="G64" s="57">
        <f t="shared" si="1"/>
        <v>821552</v>
      </c>
      <c r="H64" s="81"/>
      <c r="I64" s="81"/>
    </row>
    <row r="65" spans="1:9" x14ac:dyDescent="0.25">
      <c r="A65" s="9" t="s">
        <v>243</v>
      </c>
      <c r="B65" s="18">
        <v>10915</v>
      </c>
      <c r="C65" s="22">
        <v>275703</v>
      </c>
      <c r="D65" s="57">
        <f t="shared" si="0"/>
        <v>286618</v>
      </c>
      <c r="E65" s="18">
        <v>8140</v>
      </c>
      <c r="F65" s="22">
        <v>278478</v>
      </c>
      <c r="G65" s="57">
        <f t="shared" si="1"/>
        <v>286618</v>
      </c>
      <c r="H65" s="81"/>
      <c r="I65" s="81"/>
    </row>
    <row r="66" spans="1:9" x14ac:dyDescent="0.25">
      <c r="A66" s="9" t="s">
        <v>244</v>
      </c>
      <c r="B66" s="18">
        <v>36647</v>
      </c>
      <c r="C66" s="22">
        <v>1436001</v>
      </c>
      <c r="D66" s="57">
        <f t="shared" si="0"/>
        <v>1472648</v>
      </c>
      <c r="E66" s="18">
        <v>25692</v>
      </c>
      <c r="F66" s="22">
        <v>1446956</v>
      </c>
      <c r="G66" s="57">
        <f t="shared" si="1"/>
        <v>1472648</v>
      </c>
      <c r="H66" s="81"/>
      <c r="I66" s="81"/>
    </row>
    <row r="67" spans="1:9" x14ac:dyDescent="0.25">
      <c r="A67" s="9" t="s">
        <v>245</v>
      </c>
      <c r="B67" s="18">
        <v>43944</v>
      </c>
      <c r="C67" s="22">
        <v>603557</v>
      </c>
      <c r="D67" s="57">
        <f t="shared" si="0"/>
        <v>647501</v>
      </c>
      <c r="E67" s="18">
        <v>30205</v>
      </c>
      <c r="F67" s="22">
        <v>617296</v>
      </c>
      <c r="G67" s="57">
        <f t="shared" si="1"/>
        <v>647501</v>
      </c>
      <c r="H67" s="81"/>
      <c r="I67" s="81"/>
    </row>
    <row r="68" spans="1:9" x14ac:dyDescent="0.25">
      <c r="A68" s="9" t="s">
        <v>246</v>
      </c>
      <c r="B68" s="18">
        <v>48577</v>
      </c>
      <c r="C68" s="22">
        <v>621455</v>
      </c>
      <c r="D68" s="57">
        <f t="shared" si="0"/>
        <v>670032</v>
      </c>
      <c r="E68" s="18">
        <v>33677</v>
      </c>
      <c r="F68" s="22">
        <v>636355</v>
      </c>
      <c r="G68" s="57">
        <f t="shared" si="1"/>
        <v>670032</v>
      </c>
      <c r="H68" s="81"/>
      <c r="I68" s="81"/>
    </row>
    <row r="69" spans="1:9" x14ac:dyDescent="0.25">
      <c r="A69" s="9" t="s">
        <v>247</v>
      </c>
      <c r="B69" s="18">
        <v>14572</v>
      </c>
      <c r="C69" s="22">
        <v>214010</v>
      </c>
      <c r="D69" s="57">
        <f t="shared" si="0"/>
        <v>228582</v>
      </c>
      <c r="E69" s="18">
        <v>8667</v>
      </c>
      <c r="F69" s="22">
        <v>219915</v>
      </c>
      <c r="G69" s="57">
        <f t="shared" si="1"/>
        <v>228582</v>
      </c>
      <c r="H69" s="81"/>
      <c r="I69" s="81"/>
    </row>
    <row r="70" spans="1:9" x14ac:dyDescent="0.25">
      <c r="A70" s="9" t="s">
        <v>248</v>
      </c>
      <c r="B70" s="18">
        <v>48349</v>
      </c>
      <c r="C70" s="22">
        <v>422689</v>
      </c>
      <c r="D70" s="57">
        <f t="shared" ref="D70:D104" si="2">B70+C70</f>
        <v>471038</v>
      </c>
      <c r="E70" s="18">
        <v>28682</v>
      </c>
      <c r="F70" s="22">
        <v>442356</v>
      </c>
      <c r="G70" s="57">
        <f t="shared" ref="G70:G104" si="3">E70+F70</f>
        <v>471038</v>
      </c>
      <c r="H70" s="81"/>
      <c r="I70" s="81"/>
    </row>
    <row r="71" spans="1:9" x14ac:dyDescent="0.25">
      <c r="A71" s="9" t="s">
        <v>249</v>
      </c>
      <c r="B71" s="18">
        <v>118906</v>
      </c>
      <c r="C71" s="22">
        <v>997752</v>
      </c>
      <c r="D71" s="57">
        <f t="shared" si="2"/>
        <v>1116658</v>
      </c>
      <c r="E71" s="18">
        <v>84790</v>
      </c>
      <c r="F71" s="22">
        <v>1031868</v>
      </c>
      <c r="G71" s="57">
        <f t="shared" si="3"/>
        <v>1116658</v>
      </c>
      <c r="H71" s="81"/>
      <c r="I71" s="81"/>
    </row>
    <row r="72" spans="1:9" x14ac:dyDescent="0.25">
      <c r="A72" s="9" t="s">
        <v>250</v>
      </c>
      <c r="B72" s="18">
        <v>90058</v>
      </c>
      <c r="C72" s="22">
        <v>672549</v>
      </c>
      <c r="D72" s="57">
        <f t="shared" si="2"/>
        <v>762607</v>
      </c>
      <c r="E72" s="18">
        <v>66460</v>
      </c>
      <c r="F72" s="22">
        <v>696147</v>
      </c>
      <c r="G72" s="57">
        <f t="shared" si="3"/>
        <v>762607</v>
      </c>
      <c r="H72" s="81"/>
      <c r="I72" s="81"/>
    </row>
    <row r="73" spans="1:9" x14ac:dyDescent="0.25">
      <c r="A73" s="9" t="s">
        <v>251</v>
      </c>
      <c r="B73" s="18">
        <v>220429</v>
      </c>
      <c r="C73" s="22">
        <v>1601566</v>
      </c>
      <c r="D73" s="57">
        <f t="shared" si="2"/>
        <v>1821995</v>
      </c>
      <c r="E73" s="18">
        <v>149572</v>
      </c>
      <c r="F73" s="22">
        <v>1672423</v>
      </c>
      <c r="G73" s="57">
        <f t="shared" si="3"/>
        <v>1821995</v>
      </c>
      <c r="H73" s="81"/>
      <c r="I73" s="81"/>
    </row>
    <row r="74" spans="1:9" x14ac:dyDescent="0.25">
      <c r="A74" s="9" t="s">
        <v>252</v>
      </c>
      <c r="B74" s="18">
        <v>10479</v>
      </c>
      <c r="C74" s="22">
        <v>227227</v>
      </c>
      <c r="D74" s="57">
        <f t="shared" si="2"/>
        <v>237706</v>
      </c>
      <c r="E74" s="18">
        <v>6606</v>
      </c>
      <c r="F74" s="22">
        <v>231100</v>
      </c>
      <c r="G74" s="57">
        <f t="shared" si="3"/>
        <v>237706</v>
      </c>
      <c r="H74" s="81"/>
      <c r="I74" s="81"/>
    </row>
    <row r="75" spans="1:9" x14ac:dyDescent="0.25">
      <c r="A75" s="9" t="s">
        <v>253</v>
      </c>
      <c r="B75" s="18">
        <v>36557</v>
      </c>
      <c r="C75" s="22">
        <v>518851</v>
      </c>
      <c r="D75" s="57">
        <f t="shared" si="2"/>
        <v>555408</v>
      </c>
      <c r="E75" s="18">
        <v>24930</v>
      </c>
      <c r="F75" s="22">
        <v>530478</v>
      </c>
      <c r="G75" s="57">
        <f t="shared" si="3"/>
        <v>555408</v>
      </c>
      <c r="H75" s="81"/>
      <c r="I75" s="81"/>
    </row>
    <row r="76" spans="1:9" x14ac:dyDescent="0.25">
      <c r="A76" s="9" t="s">
        <v>254</v>
      </c>
      <c r="B76" s="18">
        <v>21150</v>
      </c>
      <c r="C76" s="22">
        <v>547295</v>
      </c>
      <c r="D76" s="57">
        <f t="shared" si="2"/>
        <v>568445</v>
      </c>
      <c r="E76" s="18">
        <v>15032</v>
      </c>
      <c r="F76" s="22">
        <v>553413</v>
      </c>
      <c r="G76" s="57">
        <f t="shared" si="3"/>
        <v>568445</v>
      </c>
      <c r="H76" s="81"/>
      <c r="I76" s="81"/>
    </row>
    <row r="77" spans="1:9" x14ac:dyDescent="0.25">
      <c r="A77" s="9" t="s">
        <v>255</v>
      </c>
      <c r="B77" s="18">
        <v>33365</v>
      </c>
      <c r="C77" s="22">
        <v>394839</v>
      </c>
      <c r="D77" s="57">
        <f t="shared" si="2"/>
        <v>428204</v>
      </c>
      <c r="E77" s="18">
        <v>23865</v>
      </c>
      <c r="F77" s="22">
        <v>404339</v>
      </c>
      <c r="G77" s="57">
        <f t="shared" si="3"/>
        <v>428204</v>
      </c>
      <c r="H77" s="81"/>
      <c r="I77" s="81"/>
    </row>
    <row r="78" spans="1:9" x14ac:dyDescent="0.25">
      <c r="A78" s="9" t="s">
        <v>256</v>
      </c>
      <c r="B78" s="18">
        <v>97814</v>
      </c>
      <c r="C78" s="22">
        <v>696124</v>
      </c>
      <c r="D78" s="57">
        <f t="shared" si="2"/>
        <v>793938</v>
      </c>
      <c r="E78" s="18">
        <v>74432</v>
      </c>
      <c r="F78" s="22">
        <v>719506</v>
      </c>
      <c r="G78" s="57">
        <f t="shared" si="3"/>
        <v>793938</v>
      </c>
      <c r="H78" s="81"/>
      <c r="I78" s="81"/>
    </row>
    <row r="79" spans="1:9" x14ac:dyDescent="0.25">
      <c r="A79" s="9" t="s">
        <v>257</v>
      </c>
      <c r="B79" s="18">
        <v>450112</v>
      </c>
      <c r="C79" s="22">
        <v>1756376</v>
      </c>
      <c r="D79" s="57">
        <f t="shared" si="2"/>
        <v>2206488</v>
      </c>
      <c r="E79" s="18">
        <v>321687</v>
      </c>
      <c r="F79" s="22">
        <v>1884801</v>
      </c>
      <c r="G79" s="57">
        <f t="shared" si="3"/>
        <v>2206488</v>
      </c>
      <c r="H79" s="81"/>
      <c r="I79" s="81"/>
    </row>
    <row r="80" spans="1:9" x14ac:dyDescent="0.25">
      <c r="A80" s="9" t="s">
        <v>258</v>
      </c>
      <c r="B80" s="18">
        <v>63392</v>
      </c>
      <c r="C80" s="22">
        <v>1194307</v>
      </c>
      <c r="D80" s="57">
        <f t="shared" si="2"/>
        <v>1257699</v>
      </c>
      <c r="E80" s="18">
        <v>42753</v>
      </c>
      <c r="F80" s="22">
        <v>1214946</v>
      </c>
      <c r="G80" s="57">
        <f t="shared" si="3"/>
        <v>1257699</v>
      </c>
      <c r="H80" s="81"/>
      <c r="I80" s="81"/>
    </row>
    <row r="81" spans="1:9" x14ac:dyDescent="0.25">
      <c r="A81" s="9" t="s">
        <v>259</v>
      </c>
      <c r="B81" s="18">
        <v>183170</v>
      </c>
      <c r="C81" s="22">
        <v>1206951</v>
      </c>
      <c r="D81" s="57">
        <f t="shared" si="2"/>
        <v>1390121</v>
      </c>
      <c r="E81" s="18">
        <v>126705</v>
      </c>
      <c r="F81" s="22">
        <v>1263416</v>
      </c>
      <c r="G81" s="57">
        <f t="shared" si="3"/>
        <v>1390121</v>
      </c>
      <c r="H81" s="81"/>
      <c r="I81" s="81"/>
    </row>
    <row r="82" spans="1:9" x14ac:dyDescent="0.25">
      <c r="A82" s="9" t="s">
        <v>260</v>
      </c>
      <c r="B82" s="18">
        <v>194948</v>
      </c>
      <c r="C82" s="22">
        <v>1232343</v>
      </c>
      <c r="D82" s="57">
        <f t="shared" si="2"/>
        <v>1427291</v>
      </c>
      <c r="E82" s="18">
        <v>139344</v>
      </c>
      <c r="F82" s="22">
        <v>1287947</v>
      </c>
      <c r="G82" s="57">
        <f t="shared" si="3"/>
        <v>1427291</v>
      </c>
      <c r="H82" s="81"/>
      <c r="I82" s="81"/>
    </row>
    <row r="83" spans="1:9" x14ac:dyDescent="0.25">
      <c r="A83" s="9" t="s">
        <v>261</v>
      </c>
      <c r="B83" s="18">
        <v>14603</v>
      </c>
      <c r="C83" s="22">
        <v>359832</v>
      </c>
      <c r="D83" s="57">
        <f t="shared" si="2"/>
        <v>374435</v>
      </c>
      <c r="E83" s="18">
        <v>10992</v>
      </c>
      <c r="F83" s="22">
        <v>363443</v>
      </c>
      <c r="G83" s="57">
        <f t="shared" si="3"/>
        <v>374435</v>
      </c>
      <c r="H83" s="81"/>
      <c r="I83" s="81"/>
    </row>
    <row r="84" spans="1:9" x14ac:dyDescent="0.25">
      <c r="A84" s="9" t="s">
        <v>262</v>
      </c>
      <c r="B84" s="18">
        <v>20206</v>
      </c>
      <c r="C84" s="22">
        <v>551673</v>
      </c>
      <c r="D84" s="57">
        <f t="shared" si="2"/>
        <v>571879</v>
      </c>
      <c r="E84" s="18">
        <v>13456</v>
      </c>
      <c r="F84" s="22">
        <v>558423</v>
      </c>
      <c r="G84" s="57">
        <f t="shared" si="3"/>
        <v>571879</v>
      </c>
      <c r="H84" s="81"/>
      <c r="I84" s="81"/>
    </row>
    <row r="85" spans="1:9" x14ac:dyDescent="0.25">
      <c r="A85" s="9" t="s">
        <v>263</v>
      </c>
      <c r="B85" s="18">
        <v>24564</v>
      </c>
      <c r="C85" s="22">
        <v>361979</v>
      </c>
      <c r="D85" s="57">
        <f t="shared" si="2"/>
        <v>386543</v>
      </c>
      <c r="E85" s="18">
        <v>14445</v>
      </c>
      <c r="F85" s="22">
        <v>372098</v>
      </c>
      <c r="G85" s="57">
        <f t="shared" si="3"/>
        <v>386543</v>
      </c>
      <c r="H85" s="81"/>
      <c r="I85" s="81"/>
    </row>
    <row r="86" spans="1:9" x14ac:dyDescent="0.25">
      <c r="A86" s="9" t="s">
        <v>264</v>
      </c>
      <c r="B86" s="18">
        <v>21906</v>
      </c>
      <c r="C86" s="22">
        <v>233368</v>
      </c>
      <c r="D86" s="57">
        <f t="shared" si="2"/>
        <v>255274</v>
      </c>
      <c r="E86" s="18">
        <v>15186</v>
      </c>
      <c r="F86" s="22">
        <v>240088</v>
      </c>
      <c r="G86" s="57">
        <f t="shared" si="3"/>
        <v>255274</v>
      </c>
      <c r="H86" s="81"/>
      <c r="I86" s="81"/>
    </row>
    <row r="87" spans="1:9" x14ac:dyDescent="0.25">
      <c r="A87" s="9" t="s">
        <v>265</v>
      </c>
      <c r="B87" s="18">
        <v>79056</v>
      </c>
      <c r="C87" s="22">
        <v>969596</v>
      </c>
      <c r="D87" s="57">
        <f t="shared" si="2"/>
        <v>1048652</v>
      </c>
      <c r="E87" s="18">
        <v>52342</v>
      </c>
      <c r="F87" s="22">
        <v>996310</v>
      </c>
      <c r="G87" s="57">
        <f t="shared" si="3"/>
        <v>1048652</v>
      </c>
      <c r="H87" s="81"/>
      <c r="I87" s="81"/>
    </row>
    <row r="88" spans="1:9" x14ac:dyDescent="0.25">
      <c r="A88" s="9" t="s">
        <v>266</v>
      </c>
      <c r="B88" s="18">
        <v>61425</v>
      </c>
      <c r="C88" s="22">
        <v>496123</v>
      </c>
      <c r="D88" s="57">
        <f t="shared" si="2"/>
        <v>557548</v>
      </c>
      <c r="E88" s="18">
        <v>41101</v>
      </c>
      <c r="F88" s="22">
        <v>516447</v>
      </c>
      <c r="G88" s="57">
        <f t="shared" si="3"/>
        <v>557548</v>
      </c>
      <c r="H88" s="81"/>
      <c r="I88" s="81"/>
    </row>
    <row r="89" spans="1:9" x14ac:dyDescent="0.25">
      <c r="A89" s="9" t="s">
        <v>267</v>
      </c>
      <c r="B89" s="18">
        <v>15424</v>
      </c>
      <c r="C89" s="22">
        <v>651290</v>
      </c>
      <c r="D89" s="57">
        <f t="shared" si="2"/>
        <v>666714</v>
      </c>
      <c r="E89" s="18">
        <v>9971</v>
      </c>
      <c r="F89" s="22">
        <v>656743</v>
      </c>
      <c r="G89" s="57">
        <f t="shared" si="3"/>
        <v>666714</v>
      </c>
      <c r="H89" s="81"/>
      <c r="I89" s="81"/>
    </row>
    <row r="90" spans="1:9" x14ac:dyDescent="0.25">
      <c r="A90" s="9" t="s">
        <v>268</v>
      </c>
      <c r="B90" s="18">
        <v>20785</v>
      </c>
      <c r="C90" s="22">
        <v>414102</v>
      </c>
      <c r="D90" s="57">
        <f t="shared" si="2"/>
        <v>434887</v>
      </c>
      <c r="E90" s="18">
        <v>15600</v>
      </c>
      <c r="F90" s="22">
        <v>419287</v>
      </c>
      <c r="G90" s="57">
        <f t="shared" si="3"/>
        <v>434887</v>
      </c>
      <c r="H90" s="81"/>
      <c r="I90" s="81"/>
    </row>
    <row r="91" spans="1:9" x14ac:dyDescent="0.25">
      <c r="A91" s="9" t="s">
        <v>269</v>
      </c>
      <c r="B91" s="18">
        <v>26983</v>
      </c>
      <c r="C91" s="22">
        <v>348812</v>
      </c>
      <c r="D91" s="57">
        <f t="shared" si="2"/>
        <v>375795</v>
      </c>
      <c r="E91" s="18">
        <v>22568</v>
      </c>
      <c r="F91" s="22">
        <v>353227</v>
      </c>
      <c r="G91" s="57">
        <f t="shared" si="3"/>
        <v>375795</v>
      </c>
      <c r="H91" s="81"/>
      <c r="I91" s="81"/>
    </row>
    <row r="92" spans="1:9" x14ac:dyDescent="0.25">
      <c r="A92" s="9" t="s">
        <v>270</v>
      </c>
      <c r="B92" s="18">
        <v>15957</v>
      </c>
      <c r="C92" s="22">
        <v>356059</v>
      </c>
      <c r="D92" s="57">
        <f t="shared" si="2"/>
        <v>372016</v>
      </c>
      <c r="E92" s="18">
        <v>10446</v>
      </c>
      <c r="F92" s="22">
        <v>361570</v>
      </c>
      <c r="G92" s="57">
        <f t="shared" si="3"/>
        <v>372016</v>
      </c>
      <c r="H92" s="81"/>
      <c r="I92" s="81"/>
    </row>
    <row r="93" spans="1:9" x14ac:dyDescent="0.25">
      <c r="A93" s="9" t="s">
        <v>271</v>
      </c>
      <c r="B93" s="18">
        <v>22665</v>
      </c>
      <c r="C93" s="22">
        <v>318238</v>
      </c>
      <c r="D93" s="57">
        <f t="shared" si="2"/>
        <v>340903</v>
      </c>
      <c r="E93" s="18">
        <v>14962</v>
      </c>
      <c r="F93" s="22">
        <v>325941</v>
      </c>
      <c r="G93" s="57">
        <f t="shared" si="3"/>
        <v>340903</v>
      </c>
      <c r="H93" s="81"/>
      <c r="I93" s="81"/>
    </row>
    <row r="94" spans="1:9" x14ac:dyDescent="0.25">
      <c r="A94" s="9" t="s">
        <v>272</v>
      </c>
      <c r="B94" s="18">
        <v>13099</v>
      </c>
      <c r="C94" s="22">
        <v>131384</v>
      </c>
      <c r="D94" s="57">
        <f t="shared" si="2"/>
        <v>144483</v>
      </c>
      <c r="E94" s="18">
        <v>8379</v>
      </c>
      <c r="F94" s="22">
        <v>136104</v>
      </c>
      <c r="G94" s="57">
        <f t="shared" si="3"/>
        <v>144483</v>
      </c>
      <c r="H94" s="81"/>
      <c r="I94" s="81"/>
    </row>
    <row r="95" spans="1:9" x14ac:dyDescent="0.25">
      <c r="A95" s="9" t="s">
        <v>273</v>
      </c>
      <c r="B95" s="18">
        <v>195896</v>
      </c>
      <c r="C95" s="22">
        <v>1080337</v>
      </c>
      <c r="D95" s="57">
        <f t="shared" si="2"/>
        <v>1276233</v>
      </c>
      <c r="E95" s="18">
        <v>144726</v>
      </c>
      <c r="F95" s="22">
        <v>1131507</v>
      </c>
      <c r="G95" s="57">
        <f t="shared" si="3"/>
        <v>1276233</v>
      </c>
      <c r="H95" s="81"/>
      <c r="I95" s="81"/>
    </row>
    <row r="96" spans="1:9" x14ac:dyDescent="0.25">
      <c r="A96" s="9" t="s">
        <v>274</v>
      </c>
      <c r="B96" s="18">
        <v>285448</v>
      </c>
      <c r="C96" s="22">
        <v>1316121</v>
      </c>
      <c r="D96" s="57">
        <f t="shared" si="2"/>
        <v>1601569</v>
      </c>
      <c r="E96" s="18">
        <v>193978</v>
      </c>
      <c r="F96" s="22">
        <v>1407591</v>
      </c>
      <c r="G96" s="57">
        <f t="shared" si="3"/>
        <v>1601569</v>
      </c>
      <c r="H96" s="81"/>
      <c r="I96" s="81"/>
    </row>
    <row r="97" spans="1:9" x14ac:dyDescent="0.25">
      <c r="A97" s="9" t="s">
        <v>275</v>
      </c>
      <c r="B97" s="18">
        <v>472951</v>
      </c>
      <c r="C97" s="22">
        <v>1119712</v>
      </c>
      <c r="D97" s="57">
        <f t="shared" si="2"/>
        <v>1592663</v>
      </c>
      <c r="E97" s="18">
        <v>369968</v>
      </c>
      <c r="F97" s="22">
        <v>1222695</v>
      </c>
      <c r="G97" s="57">
        <f t="shared" si="3"/>
        <v>1592663</v>
      </c>
      <c r="H97" s="81"/>
      <c r="I97" s="81"/>
    </row>
    <row r="98" spans="1:9" x14ac:dyDescent="0.25">
      <c r="A98" s="9" t="s">
        <v>276</v>
      </c>
      <c r="B98" s="18">
        <v>284073</v>
      </c>
      <c r="C98" s="22">
        <v>1088316</v>
      </c>
      <c r="D98" s="57">
        <f t="shared" si="2"/>
        <v>1372389</v>
      </c>
      <c r="E98" s="18">
        <v>202143</v>
      </c>
      <c r="F98" s="22">
        <v>1170246</v>
      </c>
      <c r="G98" s="57">
        <f t="shared" si="3"/>
        <v>1372389</v>
      </c>
      <c r="H98" s="81"/>
      <c r="I98" s="81"/>
    </row>
    <row r="99" spans="1:9" x14ac:dyDescent="0.25">
      <c r="A99" s="9" t="s">
        <v>277</v>
      </c>
      <c r="B99" s="18">
        <v>229481</v>
      </c>
      <c r="C99" s="22">
        <v>985909</v>
      </c>
      <c r="D99" s="57">
        <f t="shared" si="2"/>
        <v>1215390</v>
      </c>
      <c r="E99" s="18">
        <v>156309</v>
      </c>
      <c r="F99" s="22">
        <v>1059081</v>
      </c>
      <c r="G99" s="57">
        <f t="shared" si="3"/>
        <v>1215390</v>
      </c>
      <c r="H99" s="81"/>
      <c r="I99" s="81"/>
    </row>
    <row r="100" spans="1:9" x14ac:dyDescent="0.25">
      <c r="A100" s="58" t="s">
        <v>175</v>
      </c>
      <c r="B100" s="21">
        <f>SUM(B4:B99)</f>
        <v>5982299</v>
      </c>
      <c r="C100" s="10">
        <f t="shared" ref="C100:G100" si="4">SUM(C4:C99)</f>
        <v>58318522</v>
      </c>
      <c r="D100" s="13">
        <f t="shared" si="4"/>
        <v>64300821</v>
      </c>
      <c r="E100" s="21">
        <f t="shared" si="4"/>
        <v>4207863</v>
      </c>
      <c r="F100" s="24">
        <f t="shared" si="4"/>
        <v>60092959</v>
      </c>
      <c r="G100" s="24">
        <f t="shared" si="4"/>
        <v>64300822</v>
      </c>
      <c r="H100" s="81"/>
      <c r="I100" s="81"/>
    </row>
    <row r="101" spans="1:9" x14ac:dyDescent="0.25">
      <c r="A101" s="9" t="s">
        <v>176</v>
      </c>
      <c r="B101" s="18">
        <v>18635.810000000001</v>
      </c>
      <c r="C101" s="22">
        <v>379354.19</v>
      </c>
      <c r="D101" s="57">
        <f t="shared" si="2"/>
        <v>397990</v>
      </c>
      <c r="E101" s="18">
        <v>19553.669999999998</v>
      </c>
      <c r="F101" s="22">
        <v>378436.33</v>
      </c>
      <c r="G101" s="57">
        <f t="shared" si="3"/>
        <v>397990</v>
      </c>
      <c r="H101" s="81"/>
      <c r="I101" s="81"/>
    </row>
    <row r="102" spans="1:9" x14ac:dyDescent="0.25">
      <c r="A102" s="9" t="s">
        <v>178</v>
      </c>
      <c r="B102" s="18">
        <v>9450.14</v>
      </c>
      <c r="C102" s="22">
        <v>371426.86</v>
      </c>
      <c r="D102" s="57">
        <f t="shared" si="2"/>
        <v>380877</v>
      </c>
      <c r="E102" s="18">
        <v>7654.05</v>
      </c>
      <c r="F102" s="22">
        <v>373222.95</v>
      </c>
      <c r="G102" s="57">
        <f t="shared" si="3"/>
        <v>380877</v>
      </c>
      <c r="H102" s="81"/>
      <c r="I102" s="81"/>
    </row>
    <row r="103" spans="1:9" x14ac:dyDescent="0.25">
      <c r="A103" s="9" t="s">
        <v>177</v>
      </c>
      <c r="B103" s="18">
        <v>77397.440000000002</v>
      </c>
      <c r="C103" s="22">
        <v>182467.56</v>
      </c>
      <c r="D103" s="57">
        <f t="shared" si="2"/>
        <v>259865</v>
      </c>
      <c r="E103" s="18">
        <v>91482.07</v>
      </c>
      <c r="F103" s="22">
        <v>168382.93</v>
      </c>
      <c r="G103" s="57">
        <f t="shared" si="3"/>
        <v>259865</v>
      </c>
      <c r="H103" s="81"/>
      <c r="I103" s="81"/>
    </row>
    <row r="104" spans="1:9" x14ac:dyDescent="0.25">
      <c r="A104" s="51" t="s">
        <v>180</v>
      </c>
      <c r="B104" s="18">
        <v>18911.150000000001</v>
      </c>
      <c r="C104" s="22">
        <v>831815.85</v>
      </c>
      <c r="D104" s="57">
        <f t="shared" si="2"/>
        <v>850727</v>
      </c>
      <c r="E104" s="18">
        <v>8895.2800000000007</v>
      </c>
      <c r="F104" s="22">
        <v>841831.73</v>
      </c>
      <c r="G104" s="57">
        <f t="shared" si="3"/>
        <v>850727.01</v>
      </c>
      <c r="H104" s="81"/>
      <c r="I104" s="81"/>
    </row>
    <row r="105" spans="1:9" x14ac:dyDescent="0.25">
      <c r="A105" s="7" t="s">
        <v>179</v>
      </c>
      <c r="B105" s="61">
        <f>SUM(B100:B104)</f>
        <v>6106693.54</v>
      </c>
      <c r="C105" s="62">
        <f t="shared" ref="C105:G105" si="5">SUM(C100:C104)</f>
        <v>60083586.460000001</v>
      </c>
      <c r="D105" s="64">
        <f t="shared" si="5"/>
        <v>66190280</v>
      </c>
      <c r="E105" s="61">
        <f t="shared" si="5"/>
        <v>4335448.07</v>
      </c>
      <c r="F105" s="24">
        <f t="shared" si="5"/>
        <v>61854832.939999998</v>
      </c>
      <c r="G105" s="63">
        <f t="shared" si="5"/>
        <v>66190281.009999998</v>
      </c>
      <c r="H105" s="81"/>
      <c r="I105" s="81"/>
    </row>
    <row r="106" spans="1:9" x14ac:dyDescent="0.25">
      <c r="A106" s="48" t="s">
        <v>298</v>
      </c>
      <c r="H106" s="81"/>
      <c r="I106" s="81"/>
    </row>
    <row r="107" spans="1:9" x14ac:dyDescent="0.25">
      <c r="A107" s="48" t="s">
        <v>299</v>
      </c>
      <c r="H107" s="81"/>
      <c r="I107" s="81"/>
    </row>
    <row r="108" spans="1:9" x14ac:dyDescent="0.25">
      <c r="A108" s="39" t="s">
        <v>346</v>
      </c>
      <c r="H108" s="81"/>
      <c r="I108" s="8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116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>
        <f>Nat2_H!B4+Nat2_F!B4</f>
        <v>0</v>
      </c>
      <c r="C4" s="5">
        <f>Nat2_H!C4+Nat2_F!C4</f>
        <v>0</v>
      </c>
      <c r="D4" s="5">
        <f>Nat2_H!D4+Nat2_F!D4</f>
        <v>0</v>
      </c>
      <c r="E4" s="5">
        <f>Nat2_H!E4+Nat2_F!E4</f>
        <v>0</v>
      </c>
      <c r="F4" s="5">
        <f>Nat2_H!F4+Nat2_F!F4</f>
        <v>0</v>
      </c>
      <c r="G4" s="5">
        <f>Nat2_H!G4+Nat2_F!G4</f>
        <v>0</v>
      </c>
      <c r="H4" s="11">
        <f>Nat2_H!H4+Nat2_F!H4</f>
        <v>0</v>
      </c>
    </row>
    <row r="5" spans="1:8" x14ac:dyDescent="0.25">
      <c r="A5" s="19" t="s">
        <v>87</v>
      </c>
      <c r="B5" s="5">
        <f>Nat2_H!B5+Nat2_F!B5</f>
        <v>1151867</v>
      </c>
      <c r="C5" s="5">
        <f>Nat2_H!C5+Nat2_F!C5</f>
        <v>267737</v>
      </c>
      <c r="D5" s="5">
        <f>Nat2_H!D5+Nat2_F!D5</f>
        <v>538256</v>
      </c>
      <c r="E5" s="5">
        <f>Nat2_H!E5+Nat2_F!E5</f>
        <v>73144</v>
      </c>
      <c r="F5" s="5">
        <f>Nat2_H!F5+Nat2_F!F5</f>
        <v>145988</v>
      </c>
      <c r="G5" s="5">
        <f>Nat2_H!G5+Nat2_F!G5</f>
        <v>123027</v>
      </c>
      <c r="H5" s="12">
        <f>Nat2_H!H5+Nat2_F!H5</f>
        <v>2300019</v>
      </c>
    </row>
    <row r="6" spans="1:8" x14ac:dyDescent="0.25">
      <c r="A6" s="19" t="s">
        <v>88</v>
      </c>
      <c r="B6" s="5">
        <f>Nat2_H!B6+Nat2_F!B6</f>
        <v>250172</v>
      </c>
      <c r="C6" s="5">
        <f>Nat2_H!C6+Nat2_F!C6</f>
        <v>31972</v>
      </c>
      <c r="D6" s="5">
        <f>Nat2_H!D6+Nat2_F!D6</f>
        <v>117719</v>
      </c>
      <c r="E6" s="5">
        <f>Nat2_H!E6+Nat2_F!E6</f>
        <v>10469</v>
      </c>
      <c r="F6" s="5">
        <f>Nat2_H!F6+Nat2_F!F6</f>
        <v>13657</v>
      </c>
      <c r="G6" s="5">
        <f>Nat2_H!G6+Nat2_F!G6</f>
        <v>21107</v>
      </c>
      <c r="H6" s="12">
        <f>Nat2_H!H6+Nat2_F!H6</f>
        <v>445096</v>
      </c>
    </row>
    <row r="7" spans="1:8" x14ac:dyDescent="0.25">
      <c r="A7" s="19" t="s">
        <v>89</v>
      </c>
      <c r="B7" s="5">
        <f>Nat2_H!B7+Nat2_F!B7</f>
        <v>58815</v>
      </c>
      <c r="C7" s="5">
        <f>Nat2_H!C7+Nat2_F!C7</f>
        <v>11919</v>
      </c>
      <c r="D7" s="5">
        <f>Nat2_H!D7+Nat2_F!D7</f>
        <v>63233</v>
      </c>
      <c r="E7" s="5">
        <f>Nat2_H!E7+Nat2_F!E7</f>
        <v>7631</v>
      </c>
      <c r="F7" s="5">
        <f>Nat2_H!F7+Nat2_F!F7</f>
        <v>8987</v>
      </c>
      <c r="G7" s="5">
        <f>Nat2_H!G7+Nat2_F!G7</f>
        <v>6060</v>
      </c>
      <c r="H7" s="12">
        <f>Nat2_H!H7+Nat2_F!H7</f>
        <v>156645</v>
      </c>
    </row>
    <row r="8" spans="1:8" x14ac:dyDescent="0.25">
      <c r="A8" s="19" t="s">
        <v>90</v>
      </c>
      <c r="B8" s="5">
        <f>Nat2_H!B8+Nat2_F!B8</f>
        <v>51849</v>
      </c>
      <c r="C8" s="5">
        <f>Nat2_H!C8+Nat2_F!C8</f>
        <v>10464</v>
      </c>
      <c r="D8" s="5">
        <f>Nat2_H!D8+Nat2_F!D8</f>
        <v>44595</v>
      </c>
      <c r="E8" s="5">
        <f>Nat2_H!E8+Nat2_F!E8</f>
        <v>5593</v>
      </c>
      <c r="F8" s="5">
        <f>Nat2_H!F8+Nat2_F!F8</f>
        <v>5646</v>
      </c>
      <c r="G8" s="5">
        <f>Nat2_H!G8+Nat2_F!G8</f>
        <v>5576</v>
      </c>
      <c r="H8" s="12">
        <f>Nat2_H!H8+Nat2_F!H8</f>
        <v>123723</v>
      </c>
    </row>
    <row r="9" spans="1:8" x14ac:dyDescent="0.25">
      <c r="A9" s="19" t="s">
        <v>91</v>
      </c>
      <c r="B9" s="5">
        <f>Nat2_H!B9+Nat2_F!B9</f>
        <v>260271</v>
      </c>
      <c r="C9" s="5">
        <f>Nat2_H!C9+Nat2_F!C9</f>
        <v>48035</v>
      </c>
      <c r="D9" s="5">
        <f>Nat2_H!D9+Nat2_F!D9</f>
        <v>113001</v>
      </c>
      <c r="E9" s="5">
        <f>Nat2_H!E9+Nat2_F!E9</f>
        <v>28920</v>
      </c>
      <c r="F9" s="5">
        <f>Nat2_H!F9+Nat2_F!F9</f>
        <v>30999</v>
      </c>
      <c r="G9" s="5">
        <f>Nat2_H!G9+Nat2_F!G9</f>
        <v>30597</v>
      </c>
      <c r="H9" s="12">
        <f>Nat2_H!H9+Nat2_F!H9</f>
        <v>511823</v>
      </c>
    </row>
    <row r="10" spans="1:8" x14ac:dyDescent="0.25">
      <c r="A10" s="19" t="s">
        <v>92</v>
      </c>
      <c r="B10" s="5">
        <f>Nat2_H!B10+Nat2_F!B10</f>
        <v>60926</v>
      </c>
      <c r="C10" s="5">
        <f>Nat2_H!C10+Nat2_F!C10</f>
        <v>26751</v>
      </c>
      <c r="D10" s="5">
        <f>Nat2_H!D10+Nat2_F!D10</f>
        <v>19430</v>
      </c>
      <c r="E10" s="5">
        <f>Nat2_H!E10+Nat2_F!E10</f>
        <v>14146</v>
      </c>
      <c r="F10" s="5">
        <f>Nat2_H!F10+Nat2_F!F10</f>
        <v>13059</v>
      </c>
      <c r="G10" s="5">
        <f>Nat2_H!G10+Nat2_F!G10</f>
        <v>21462</v>
      </c>
      <c r="H10" s="12">
        <f>Nat2_H!H10+Nat2_F!H10</f>
        <v>155774</v>
      </c>
    </row>
    <row r="11" spans="1:8" x14ac:dyDescent="0.25">
      <c r="A11" s="19" t="s">
        <v>93</v>
      </c>
      <c r="B11" s="5">
        <f>Nat2_H!B11+Nat2_F!B11</f>
        <v>122417</v>
      </c>
      <c r="C11" s="5">
        <f>Nat2_H!C11+Nat2_F!C11</f>
        <v>75184</v>
      </c>
      <c r="D11" s="5">
        <f>Nat2_H!D11+Nat2_F!D11</f>
        <v>106776</v>
      </c>
      <c r="E11" s="5">
        <f>Nat2_H!E11+Nat2_F!E11</f>
        <v>13490</v>
      </c>
      <c r="F11" s="5">
        <f>Nat2_H!F11+Nat2_F!F11</f>
        <v>59344</v>
      </c>
      <c r="G11" s="5">
        <f>Nat2_H!G11+Nat2_F!G11</f>
        <v>37390</v>
      </c>
      <c r="H11" s="12">
        <f>Nat2_H!H11+Nat2_F!H11</f>
        <v>414601</v>
      </c>
    </row>
    <row r="12" spans="1:8" x14ac:dyDescent="0.25">
      <c r="A12" s="19" t="s">
        <v>94</v>
      </c>
      <c r="B12" s="5">
        <f>Nat2_H!B12+Nat2_F!B12</f>
        <v>122899</v>
      </c>
      <c r="C12" s="5">
        <f>Nat2_H!C12+Nat2_F!C12</f>
        <v>66676</v>
      </c>
      <c r="D12" s="5">
        <f>Nat2_H!D12+Nat2_F!D12</f>
        <v>68907</v>
      </c>
      <c r="E12" s="5">
        <f>Nat2_H!E12+Nat2_F!E12</f>
        <v>20924</v>
      </c>
      <c r="F12" s="5">
        <f>Nat2_H!F12+Nat2_F!F12</f>
        <v>66623</v>
      </c>
      <c r="G12" s="5">
        <f>Nat2_H!G12+Nat2_F!G12</f>
        <v>32781</v>
      </c>
      <c r="H12" s="12">
        <f>Nat2_H!H12+Nat2_F!H12</f>
        <v>378810</v>
      </c>
    </row>
    <row r="13" spans="1:8" x14ac:dyDescent="0.25">
      <c r="A13" s="19" t="s">
        <v>95</v>
      </c>
      <c r="B13" s="5">
        <f>Nat2_H!B13+Nat2_F!B13</f>
        <v>54562</v>
      </c>
      <c r="C13" s="5">
        <f>Nat2_H!C13+Nat2_F!C13</f>
        <v>30318</v>
      </c>
      <c r="D13" s="5">
        <f>Nat2_H!D13+Nat2_F!D13</f>
        <v>19920</v>
      </c>
      <c r="E13" s="5">
        <f>Nat2_H!E13+Nat2_F!E13</f>
        <v>5986</v>
      </c>
      <c r="F13" s="5">
        <f>Nat2_H!F13+Nat2_F!F13</f>
        <v>16954</v>
      </c>
      <c r="G13" s="5">
        <f>Nat2_H!G13+Nat2_F!G13</f>
        <v>12709</v>
      </c>
      <c r="H13" s="12">
        <f>Nat2_H!H13+Nat2_F!H13</f>
        <v>140449</v>
      </c>
    </row>
    <row r="14" spans="1:8" x14ac:dyDescent="0.25">
      <c r="A14" s="19" t="s">
        <v>96</v>
      </c>
      <c r="B14" s="5">
        <f>Nat2_H!B14+Nat2_F!B14</f>
        <v>216389</v>
      </c>
      <c r="C14" s="5">
        <f>Nat2_H!C14+Nat2_F!C14</f>
        <v>98779</v>
      </c>
      <c r="D14" s="5">
        <f>Nat2_H!D14+Nat2_F!D14</f>
        <v>19914</v>
      </c>
      <c r="E14" s="5">
        <f>Nat2_H!E14+Nat2_F!E14</f>
        <v>45434</v>
      </c>
      <c r="F14" s="5">
        <f>Nat2_H!F14+Nat2_F!F14</f>
        <v>23388</v>
      </c>
      <c r="G14" s="5">
        <f>Nat2_H!G14+Nat2_F!G14</f>
        <v>51836</v>
      </c>
      <c r="H14" s="12">
        <f>Nat2_H!H14+Nat2_F!H14</f>
        <v>455740</v>
      </c>
    </row>
    <row r="15" spans="1:8" x14ac:dyDescent="0.25">
      <c r="A15" s="19" t="s">
        <v>97</v>
      </c>
      <c r="B15" s="5">
        <f>Nat2_H!B15+Nat2_F!B15</f>
        <v>58664</v>
      </c>
      <c r="C15" s="5">
        <f>Nat2_H!C15+Nat2_F!C15</f>
        <v>28531</v>
      </c>
      <c r="D15" s="5">
        <f>Nat2_H!D15+Nat2_F!D15</f>
        <v>19836</v>
      </c>
      <c r="E15" s="5">
        <f>Nat2_H!E15+Nat2_F!E15</f>
        <v>6058</v>
      </c>
      <c r="F15" s="5">
        <f>Nat2_H!F15+Nat2_F!F15</f>
        <v>37376</v>
      </c>
      <c r="G15" s="5">
        <f>Nat2_H!G15+Nat2_F!G15</f>
        <v>16553</v>
      </c>
      <c r="H15" s="12">
        <f>Nat2_H!H15+Nat2_F!H15</f>
        <v>167018</v>
      </c>
    </row>
    <row r="16" spans="1:8" x14ac:dyDescent="0.25">
      <c r="A16" s="19" t="s">
        <v>98</v>
      </c>
      <c r="B16" s="5">
        <f>Nat2_H!B16+Nat2_F!B16</f>
        <v>199750</v>
      </c>
      <c r="C16" s="5">
        <f>Nat2_H!C16+Nat2_F!C16</f>
        <v>65437</v>
      </c>
      <c r="D16" s="5">
        <f>Nat2_H!D16+Nat2_F!D16</f>
        <v>26799</v>
      </c>
      <c r="E16" s="5">
        <f>Nat2_H!E16+Nat2_F!E16</f>
        <v>61084</v>
      </c>
      <c r="F16" s="5">
        <f>Nat2_H!F16+Nat2_F!F16</f>
        <v>40320</v>
      </c>
      <c r="G16" s="5">
        <f>Nat2_H!G16+Nat2_F!G16</f>
        <v>47156</v>
      </c>
      <c r="H16" s="12">
        <f>Nat2_H!H16+Nat2_F!H16</f>
        <v>440546</v>
      </c>
    </row>
    <row r="17" spans="1:8" x14ac:dyDescent="0.25">
      <c r="A17" s="20" t="s">
        <v>85</v>
      </c>
      <c r="B17" s="10">
        <f>Nat2_H!B17+Nat2_F!B17</f>
        <v>2608581</v>
      </c>
      <c r="C17" s="10">
        <f>Nat2_H!C17+Nat2_F!C17</f>
        <v>761803</v>
      </c>
      <c r="D17" s="10">
        <f>Nat2_H!D17+Nat2_F!D17</f>
        <v>1158386</v>
      </c>
      <c r="E17" s="10">
        <f>Nat2_H!E17+Nat2_F!E17</f>
        <v>292879</v>
      </c>
      <c r="F17" s="10">
        <f>Nat2_H!F17+Nat2_F!F17</f>
        <v>462341</v>
      </c>
      <c r="G17" s="10">
        <f>Nat2_H!G17+Nat2_F!G17</f>
        <v>406254</v>
      </c>
      <c r="H17" s="13">
        <f>Nat2_H!H17+Nat2_F!H17</f>
        <v>5690244</v>
      </c>
    </row>
    <row r="18" spans="1:8" x14ac:dyDescent="0.25">
      <c r="A18" s="48" t="s">
        <v>348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immigrés de 15 ans ou plus devenus Français par acquisition sont au chômage. ","")</f>
        <v xml:space="preserve">Lecture : 267737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f>Nat2_H!B25+Nat2_F!B25</f>
        <v>23241778</v>
      </c>
      <c r="C25" s="5">
        <f>Nat2_H!C25+Nat2_F!C25</f>
        <v>3294441</v>
      </c>
      <c r="D25" s="5">
        <f>Nat2_H!D25+Nat2_F!D25</f>
        <v>13016003</v>
      </c>
      <c r="E25" s="5">
        <f>Nat2_H!E25+Nat2_F!E25</f>
        <v>3833962</v>
      </c>
      <c r="F25" s="5">
        <f>Nat2_H!F25+Nat2_F!F25</f>
        <v>1174875</v>
      </c>
      <c r="G25" s="5">
        <f>Nat2_H!G25+Nat2_F!G25</f>
        <v>1732890</v>
      </c>
      <c r="H25" s="11">
        <f>Nat2_H!H25+Nat2_F!H25</f>
        <v>46293949</v>
      </c>
    </row>
    <row r="26" spans="1:8" x14ac:dyDescent="0.25">
      <c r="A26" s="19" t="s">
        <v>87</v>
      </c>
      <c r="B26" s="5">
        <f>Nat2_H!B26+Nat2_F!B26</f>
        <v>236964</v>
      </c>
      <c r="C26" s="5">
        <f>Nat2_H!C26+Nat2_F!C26</f>
        <v>48293</v>
      </c>
      <c r="D26" s="5">
        <f>Nat2_H!D26+Nat2_F!D26</f>
        <v>92852</v>
      </c>
      <c r="E26" s="5">
        <f>Nat2_H!E26+Nat2_F!E26</f>
        <v>77280</v>
      </c>
      <c r="F26" s="5">
        <f>Nat2_H!F26+Nat2_F!F26</f>
        <v>15742</v>
      </c>
      <c r="G26" s="5">
        <f>Nat2_H!G26+Nat2_F!G26</f>
        <v>19470</v>
      </c>
      <c r="H26" s="12">
        <f>Nat2_H!H26+Nat2_F!H26</f>
        <v>490601</v>
      </c>
    </row>
    <row r="27" spans="1:8" x14ac:dyDescent="0.25">
      <c r="A27" s="19" t="s">
        <v>88</v>
      </c>
      <c r="B27" s="5">
        <f>Nat2_H!B27+Nat2_F!B27</f>
        <v>23270</v>
      </c>
      <c r="C27" s="5">
        <f>Nat2_H!C27+Nat2_F!C27</f>
        <v>3502</v>
      </c>
      <c r="D27" s="5">
        <f>Nat2_H!D27+Nat2_F!D27</f>
        <v>937</v>
      </c>
      <c r="E27" s="5">
        <f>Nat2_H!E27+Nat2_F!E27</f>
        <v>4666</v>
      </c>
      <c r="F27" s="5">
        <f>Nat2_H!F27+Nat2_F!F27</f>
        <v>471</v>
      </c>
      <c r="G27" s="5">
        <f>Nat2_H!G27+Nat2_F!G27</f>
        <v>1219</v>
      </c>
      <c r="H27" s="12">
        <f>Nat2_H!H27+Nat2_F!H27</f>
        <v>34065</v>
      </c>
    </row>
    <row r="28" spans="1:8" x14ac:dyDescent="0.25">
      <c r="A28" s="19" t="s">
        <v>89</v>
      </c>
      <c r="B28" s="5">
        <f>Nat2_H!B28+Nat2_F!B28</f>
        <v>5618</v>
      </c>
      <c r="C28" s="5">
        <f>Nat2_H!C28+Nat2_F!C28</f>
        <v>810</v>
      </c>
      <c r="D28" s="5">
        <f>Nat2_H!D28+Nat2_F!D28</f>
        <v>1818</v>
      </c>
      <c r="E28" s="5">
        <f>Nat2_H!E28+Nat2_F!E28</f>
        <v>1166</v>
      </c>
      <c r="F28" s="5">
        <f>Nat2_H!F28+Nat2_F!F28</f>
        <v>252</v>
      </c>
      <c r="G28" s="5">
        <f>Nat2_H!G28+Nat2_F!G28</f>
        <v>457</v>
      </c>
      <c r="H28" s="12">
        <f>Nat2_H!H28+Nat2_F!H28</f>
        <v>10121</v>
      </c>
    </row>
    <row r="29" spans="1:8" x14ac:dyDescent="0.25">
      <c r="A29" s="19" t="s">
        <v>90</v>
      </c>
      <c r="B29" s="5">
        <f>Nat2_H!B29+Nat2_F!B29</f>
        <v>4272</v>
      </c>
      <c r="C29" s="5">
        <f>Nat2_H!C29+Nat2_F!C29</f>
        <v>697</v>
      </c>
      <c r="D29" s="5">
        <f>Nat2_H!D29+Nat2_F!D29</f>
        <v>983</v>
      </c>
      <c r="E29" s="5">
        <f>Nat2_H!E29+Nat2_F!E29</f>
        <v>519</v>
      </c>
      <c r="F29" s="5">
        <f>Nat2_H!F29+Nat2_F!F29</f>
        <v>187</v>
      </c>
      <c r="G29" s="5">
        <f>Nat2_H!G29+Nat2_F!G29</f>
        <v>338</v>
      </c>
      <c r="H29" s="12">
        <f>Nat2_H!H29+Nat2_F!H29</f>
        <v>6996</v>
      </c>
    </row>
    <row r="30" spans="1:8" x14ac:dyDescent="0.25">
      <c r="A30" s="19" t="s">
        <v>91</v>
      </c>
      <c r="B30" s="5">
        <f>Nat2_H!B30+Nat2_F!B30</f>
        <v>5036</v>
      </c>
      <c r="C30" s="5">
        <f>Nat2_H!C30+Nat2_F!C30</f>
        <v>991</v>
      </c>
      <c r="D30" s="5">
        <f>Nat2_H!D30+Nat2_F!D30</f>
        <v>2604</v>
      </c>
      <c r="E30" s="5">
        <f>Nat2_H!E30+Nat2_F!E30</f>
        <v>3717</v>
      </c>
      <c r="F30" s="5">
        <f>Nat2_H!F30+Nat2_F!F30</f>
        <v>386</v>
      </c>
      <c r="G30" s="5">
        <f>Nat2_H!G30+Nat2_F!G30</f>
        <v>895</v>
      </c>
      <c r="H30" s="12">
        <f>Nat2_H!H30+Nat2_F!H30</f>
        <v>13629</v>
      </c>
    </row>
    <row r="31" spans="1:8" x14ac:dyDescent="0.25">
      <c r="A31" s="19" t="s">
        <v>92</v>
      </c>
      <c r="B31" s="5">
        <f>Nat2_H!B31+Nat2_F!B31</f>
        <v>2642</v>
      </c>
      <c r="C31" s="5">
        <f>Nat2_H!C31+Nat2_F!C31</f>
        <v>348</v>
      </c>
      <c r="D31" s="5">
        <f>Nat2_H!D31+Nat2_F!D31</f>
        <v>1467</v>
      </c>
      <c r="E31" s="5">
        <f>Nat2_H!E31+Nat2_F!E31</f>
        <v>737</v>
      </c>
      <c r="F31" s="5">
        <f>Nat2_H!F31+Nat2_F!F31</f>
        <v>205</v>
      </c>
      <c r="G31" s="5">
        <f>Nat2_H!G31+Nat2_F!G31</f>
        <v>465</v>
      </c>
      <c r="H31" s="12">
        <f>Nat2_H!H31+Nat2_F!H31</f>
        <v>5864</v>
      </c>
    </row>
    <row r="32" spans="1:8" x14ac:dyDescent="0.25">
      <c r="A32" s="19" t="s">
        <v>93</v>
      </c>
      <c r="B32" s="5">
        <f>Nat2_H!B32+Nat2_F!B32</f>
        <v>4686</v>
      </c>
      <c r="C32" s="5">
        <f>Nat2_H!C32+Nat2_F!C32</f>
        <v>2143</v>
      </c>
      <c r="D32" s="5">
        <f>Nat2_H!D32+Nat2_F!D32</f>
        <v>1494</v>
      </c>
      <c r="E32" s="5">
        <f>Nat2_H!E32+Nat2_F!E32</f>
        <v>723</v>
      </c>
      <c r="F32" s="5">
        <f>Nat2_H!F32+Nat2_F!F32</f>
        <v>808</v>
      </c>
      <c r="G32" s="5">
        <f>Nat2_H!G32+Nat2_F!G32</f>
        <v>1986</v>
      </c>
      <c r="H32" s="12">
        <f>Nat2_H!H32+Nat2_F!H32</f>
        <v>11840</v>
      </c>
    </row>
    <row r="33" spans="1:8" x14ac:dyDescent="0.25">
      <c r="A33" s="19" t="s">
        <v>94</v>
      </c>
      <c r="B33" s="5">
        <f>Nat2_H!B33+Nat2_F!B33</f>
        <v>2392</v>
      </c>
      <c r="C33" s="5">
        <f>Nat2_H!C33+Nat2_F!C33</f>
        <v>1048</v>
      </c>
      <c r="D33" s="5">
        <f>Nat2_H!D33+Nat2_F!D33</f>
        <v>760</v>
      </c>
      <c r="E33" s="5">
        <f>Nat2_H!E33+Nat2_F!E33</f>
        <v>1235</v>
      </c>
      <c r="F33" s="5">
        <f>Nat2_H!F33+Nat2_F!F33</f>
        <v>410</v>
      </c>
      <c r="G33" s="5">
        <f>Nat2_H!G33+Nat2_F!G33</f>
        <v>1092</v>
      </c>
      <c r="H33" s="12">
        <f>Nat2_H!H33+Nat2_F!H33</f>
        <v>6937</v>
      </c>
    </row>
    <row r="34" spans="1:8" x14ac:dyDescent="0.25">
      <c r="A34" s="19" t="s">
        <v>95</v>
      </c>
      <c r="B34" s="5">
        <f>Nat2_H!B34+Nat2_F!B34</f>
        <v>2142</v>
      </c>
      <c r="C34" s="5">
        <f>Nat2_H!C34+Nat2_F!C34</f>
        <v>897</v>
      </c>
      <c r="D34" s="5">
        <f>Nat2_H!D34+Nat2_F!D34</f>
        <v>345</v>
      </c>
      <c r="E34" s="5">
        <f>Nat2_H!E34+Nat2_F!E34</f>
        <v>596</v>
      </c>
      <c r="F34" s="5">
        <f>Nat2_H!F34+Nat2_F!F34</f>
        <v>438</v>
      </c>
      <c r="G34" s="5">
        <f>Nat2_H!G34+Nat2_F!G34</f>
        <v>630</v>
      </c>
      <c r="H34" s="12">
        <f>Nat2_H!H34+Nat2_F!H34</f>
        <v>5048</v>
      </c>
    </row>
    <row r="35" spans="1:8" x14ac:dyDescent="0.25">
      <c r="A35" s="19" t="s">
        <v>96</v>
      </c>
      <c r="B35" s="5">
        <f>Nat2_H!B35+Nat2_F!B35</f>
        <v>3050</v>
      </c>
      <c r="C35" s="5">
        <f>Nat2_H!C35+Nat2_F!C35</f>
        <v>1001</v>
      </c>
      <c r="D35" s="5">
        <f>Nat2_H!D35+Nat2_F!D35</f>
        <v>691</v>
      </c>
      <c r="E35" s="5">
        <f>Nat2_H!E35+Nat2_F!E35</f>
        <v>1810</v>
      </c>
      <c r="F35" s="5">
        <f>Nat2_H!F35+Nat2_F!F35</f>
        <v>330</v>
      </c>
      <c r="G35" s="5">
        <f>Nat2_H!G35+Nat2_F!G35</f>
        <v>1265</v>
      </c>
      <c r="H35" s="12">
        <f>Nat2_H!H35+Nat2_F!H35</f>
        <v>8147</v>
      </c>
    </row>
    <row r="36" spans="1:8" x14ac:dyDescent="0.25">
      <c r="A36" s="19" t="s">
        <v>97</v>
      </c>
      <c r="B36" s="5">
        <f>Nat2_H!B36+Nat2_F!B36</f>
        <v>1022</v>
      </c>
      <c r="C36" s="5">
        <f>Nat2_H!C36+Nat2_F!C36</f>
        <v>510</v>
      </c>
      <c r="D36" s="5">
        <f>Nat2_H!D36+Nat2_F!D36</f>
        <v>130</v>
      </c>
      <c r="E36" s="5">
        <f>Nat2_H!E36+Nat2_F!E36</f>
        <v>885</v>
      </c>
      <c r="F36" s="5">
        <f>Nat2_H!F36+Nat2_F!F36</f>
        <v>276</v>
      </c>
      <c r="G36" s="5">
        <f>Nat2_H!G36+Nat2_F!G36</f>
        <v>344</v>
      </c>
      <c r="H36" s="12">
        <f>Nat2_H!H36+Nat2_F!H36</f>
        <v>3167</v>
      </c>
    </row>
    <row r="37" spans="1:8" x14ac:dyDescent="0.25">
      <c r="A37" s="19" t="s">
        <v>98</v>
      </c>
      <c r="B37" s="5">
        <f>Nat2_H!B37+Nat2_F!B37</f>
        <v>2902</v>
      </c>
      <c r="C37" s="5">
        <f>Nat2_H!C37+Nat2_F!C37</f>
        <v>652</v>
      </c>
      <c r="D37" s="5">
        <f>Nat2_H!D37+Nat2_F!D37</f>
        <v>966</v>
      </c>
      <c r="E37" s="5">
        <f>Nat2_H!E37+Nat2_F!E37</f>
        <v>2461</v>
      </c>
      <c r="F37" s="5">
        <f>Nat2_H!F37+Nat2_F!F37</f>
        <v>286</v>
      </c>
      <c r="G37" s="5">
        <f>Nat2_H!G37+Nat2_F!G37</f>
        <v>785</v>
      </c>
      <c r="H37" s="12">
        <f>Nat2_H!H37+Nat2_F!H37</f>
        <v>8052</v>
      </c>
    </row>
    <row r="38" spans="1:8" x14ac:dyDescent="0.25">
      <c r="A38" s="20" t="s">
        <v>85</v>
      </c>
      <c r="B38" s="10">
        <f>Nat2_H!B38+Nat2_F!B38</f>
        <v>23535774</v>
      </c>
      <c r="C38" s="10">
        <f>Nat2_H!C38+Nat2_F!C38</f>
        <v>3355333</v>
      </c>
      <c r="D38" s="10">
        <f>Nat2_H!D38+Nat2_F!D38</f>
        <v>13121050</v>
      </c>
      <c r="E38" s="10">
        <f>Nat2_H!E38+Nat2_F!E38</f>
        <v>3929757</v>
      </c>
      <c r="F38" s="10">
        <f>Nat2_H!F38+Nat2_F!F38</f>
        <v>1194666</v>
      </c>
      <c r="G38" s="10">
        <f>Nat2_H!G38+Nat2_F!G38</f>
        <v>1761836</v>
      </c>
      <c r="H38" s="13">
        <f>Nat2_H!H38+Nat2_F!H38</f>
        <v>46898416</v>
      </c>
    </row>
    <row r="39" spans="1:8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tr">
        <f>IF(1&lt;2,"Lecture : "&amp;ROUND(C26,0)&amp;" non-immigrés de 15 ans ou plus devenus Français par acquisition (individus nés en France de nationalité étrangère) sont au chômage. ","")</f>
        <v xml:space="preserve">Lecture : 48293 non-immigrés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39" t="s">
        <v>346</v>
      </c>
      <c r="B41" s="40"/>
      <c r="C41" s="40"/>
      <c r="D41" s="40"/>
      <c r="E41" s="40"/>
      <c r="F41" s="40"/>
      <c r="G41" s="40"/>
      <c r="H41" s="40"/>
    </row>
    <row r="42" spans="1:8" x14ac:dyDescent="0.25">
      <c r="B42" s="40"/>
      <c r="C42" s="40"/>
      <c r="D42" s="40"/>
      <c r="E42" s="40"/>
      <c r="F42" s="40"/>
      <c r="G42" s="40"/>
      <c r="H42" s="40"/>
    </row>
    <row r="44" spans="1:8" x14ac:dyDescent="0.25">
      <c r="A44" s="3" t="s">
        <v>28</v>
      </c>
    </row>
    <row r="45" spans="1:8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8" x14ac:dyDescent="0.25">
      <c r="A46" s="17" t="s">
        <v>86</v>
      </c>
      <c r="B46" s="5">
        <f>Nat2_H!B46+Nat2_F!B46</f>
        <v>23241778</v>
      </c>
      <c r="C46" s="5">
        <f>Nat2_H!C46+Nat2_F!C46</f>
        <v>3294441</v>
      </c>
      <c r="D46" s="5">
        <f>Nat2_H!D46+Nat2_F!D46</f>
        <v>13016003</v>
      </c>
      <c r="E46" s="5">
        <f>Nat2_H!E46+Nat2_F!E46</f>
        <v>3833962</v>
      </c>
      <c r="F46" s="5">
        <f>Nat2_H!F46+Nat2_F!F46</f>
        <v>1174875</v>
      </c>
      <c r="G46" s="5">
        <f>Nat2_H!G46+Nat2_F!G46</f>
        <v>1732890</v>
      </c>
      <c r="H46" s="11">
        <f>Nat2_H!H46+Nat2_F!H46</f>
        <v>46293949</v>
      </c>
    </row>
    <row r="47" spans="1:8" x14ac:dyDescent="0.25">
      <c r="A47" s="19" t="s">
        <v>87</v>
      </c>
      <c r="B47" s="5">
        <f>Nat2_H!B47+Nat2_F!B47</f>
        <v>1388831</v>
      </c>
      <c r="C47" s="5">
        <f>Nat2_H!C47+Nat2_F!C47</f>
        <v>316030</v>
      </c>
      <c r="D47" s="5">
        <f>Nat2_H!D47+Nat2_F!D47</f>
        <v>631108</v>
      </c>
      <c r="E47" s="5">
        <f>Nat2_H!E47+Nat2_F!E47</f>
        <v>150424</v>
      </c>
      <c r="F47" s="5">
        <f>Nat2_H!F47+Nat2_F!F47</f>
        <v>161730</v>
      </c>
      <c r="G47" s="5">
        <f>Nat2_H!G47+Nat2_F!G47</f>
        <v>142497</v>
      </c>
      <c r="H47" s="12">
        <f>Nat2_H!H47+Nat2_F!H47</f>
        <v>2790620</v>
      </c>
    </row>
    <row r="48" spans="1:8" x14ac:dyDescent="0.25">
      <c r="A48" s="19" t="s">
        <v>88</v>
      </c>
      <c r="B48" s="5">
        <f>Nat2_H!B48+Nat2_F!B48</f>
        <v>273442</v>
      </c>
      <c r="C48" s="5">
        <f>Nat2_H!C48+Nat2_F!C48</f>
        <v>35474</v>
      </c>
      <c r="D48" s="5">
        <f>Nat2_H!D48+Nat2_F!D48</f>
        <v>118656</v>
      </c>
      <c r="E48" s="5">
        <f>Nat2_H!E48+Nat2_F!E48</f>
        <v>15135</v>
      </c>
      <c r="F48" s="5">
        <f>Nat2_H!F48+Nat2_F!F48</f>
        <v>14128</v>
      </c>
      <c r="G48" s="5">
        <f>Nat2_H!G48+Nat2_F!G48</f>
        <v>22326</v>
      </c>
      <c r="H48" s="12">
        <f>Nat2_H!H48+Nat2_F!H48</f>
        <v>479161</v>
      </c>
    </row>
    <row r="49" spans="1:8" x14ac:dyDescent="0.25">
      <c r="A49" s="19" t="s">
        <v>89</v>
      </c>
      <c r="B49" s="5">
        <f>Nat2_H!B49+Nat2_F!B49</f>
        <v>64433</v>
      </c>
      <c r="C49" s="5">
        <f>Nat2_H!C49+Nat2_F!C49</f>
        <v>12729</v>
      </c>
      <c r="D49" s="5">
        <f>Nat2_H!D49+Nat2_F!D49</f>
        <v>65051</v>
      </c>
      <c r="E49" s="5">
        <f>Nat2_H!E49+Nat2_F!E49</f>
        <v>8797</v>
      </c>
      <c r="F49" s="5">
        <f>Nat2_H!F49+Nat2_F!F49</f>
        <v>9239</v>
      </c>
      <c r="G49" s="5">
        <f>Nat2_H!G49+Nat2_F!G49</f>
        <v>6517</v>
      </c>
      <c r="H49" s="12">
        <f>Nat2_H!H49+Nat2_F!H49</f>
        <v>166766</v>
      </c>
    </row>
    <row r="50" spans="1:8" x14ac:dyDescent="0.25">
      <c r="A50" s="19" t="s">
        <v>90</v>
      </c>
      <c r="B50" s="5">
        <f>Nat2_H!B50+Nat2_F!B50</f>
        <v>56121</v>
      </c>
      <c r="C50" s="5">
        <f>Nat2_H!C50+Nat2_F!C50</f>
        <v>11161</v>
      </c>
      <c r="D50" s="5">
        <f>Nat2_H!D50+Nat2_F!D50</f>
        <v>45578</v>
      </c>
      <c r="E50" s="5">
        <f>Nat2_H!E50+Nat2_F!E50</f>
        <v>6112</v>
      </c>
      <c r="F50" s="5">
        <f>Nat2_H!F50+Nat2_F!F50</f>
        <v>5833</v>
      </c>
      <c r="G50" s="5">
        <f>Nat2_H!G50+Nat2_F!G50</f>
        <v>5914</v>
      </c>
      <c r="H50" s="12">
        <f>Nat2_H!H50+Nat2_F!H50</f>
        <v>130719</v>
      </c>
    </row>
    <row r="51" spans="1:8" x14ac:dyDescent="0.25">
      <c r="A51" s="19" t="s">
        <v>91</v>
      </c>
      <c r="B51" s="5">
        <f>Nat2_H!B51+Nat2_F!B51</f>
        <v>265307</v>
      </c>
      <c r="C51" s="5">
        <f>Nat2_H!C51+Nat2_F!C51</f>
        <v>49026</v>
      </c>
      <c r="D51" s="5">
        <f>Nat2_H!D51+Nat2_F!D51</f>
        <v>115605</v>
      </c>
      <c r="E51" s="5">
        <f>Nat2_H!E51+Nat2_F!E51</f>
        <v>32637</v>
      </c>
      <c r="F51" s="5">
        <f>Nat2_H!F51+Nat2_F!F51</f>
        <v>31385</v>
      </c>
      <c r="G51" s="5">
        <f>Nat2_H!G51+Nat2_F!G51</f>
        <v>31492</v>
      </c>
      <c r="H51" s="12">
        <f>Nat2_H!H51+Nat2_F!H51</f>
        <v>525452</v>
      </c>
    </row>
    <row r="52" spans="1:8" x14ac:dyDescent="0.25">
      <c r="A52" s="19" t="s">
        <v>92</v>
      </c>
      <c r="B52" s="5">
        <f>Nat2_H!B52+Nat2_F!B52</f>
        <v>63568</v>
      </c>
      <c r="C52" s="5">
        <f>Nat2_H!C52+Nat2_F!C52</f>
        <v>27099</v>
      </c>
      <c r="D52" s="5">
        <f>Nat2_H!D52+Nat2_F!D52</f>
        <v>20897</v>
      </c>
      <c r="E52" s="5">
        <f>Nat2_H!E52+Nat2_F!E52</f>
        <v>14883</v>
      </c>
      <c r="F52" s="5">
        <f>Nat2_H!F52+Nat2_F!F52</f>
        <v>13264</v>
      </c>
      <c r="G52" s="5">
        <f>Nat2_H!G52+Nat2_F!G52</f>
        <v>21927</v>
      </c>
      <c r="H52" s="12">
        <f>Nat2_H!H52+Nat2_F!H52</f>
        <v>161638</v>
      </c>
    </row>
    <row r="53" spans="1:8" x14ac:dyDescent="0.25">
      <c r="A53" s="19" t="s">
        <v>93</v>
      </c>
      <c r="B53" s="5">
        <f>Nat2_H!B53+Nat2_F!B53</f>
        <v>127103</v>
      </c>
      <c r="C53" s="5">
        <f>Nat2_H!C53+Nat2_F!C53</f>
        <v>77327</v>
      </c>
      <c r="D53" s="5">
        <f>Nat2_H!D53+Nat2_F!D53</f>
        <v>108270</v>
      </c>
      <c r="E53" s="5">
        <f>Nat2_H!E53+Nat2_F!E53</f>
        <v>14213</v>
      </c>
      <c r="F53" s="5">
        <f>Nat2_H!F53+Nat2_F!F53</f>
        <v>60152</v>
      </c>
      <c r="G53" s="5">
        <f>Nat2_H!G53+Nat2_F!G53</f>
        <v>39376</v>
      </c>
      <c r="H53" s="12">
        <f>Nat2_H!H53+Nat2_F!H53</f>
        <v>426441</v>
      </c>
    </row>
    <row r="54" spans="1:8" x14ac:dyDescent="0.25">
      <c r="A54" s="19" t="s">
        <v>94</v>
      </c>
      <c r="B54" s="5">
        <f>Nat2_H!B54+Nat2_F!B54</f>
        <v>125291</v>
      </c>
      <c r="C54" s="5">
        <f>Nat2_H!C54+Nat2_F!C54</f>
        <v>67724</v>
      </c>
      <c r="D54" s="5">
        <f>Nat2_H!D54+Nat2_F!D54</f>
        <v>69667</v>
      </c>
      <c r="E54" s="5">
        <f>Nat2_H!E54+Nat2_F!E54</f>
        <v>22159</v>
      </c>
      <c r="F54" s="5">
        <f>Nat2_H!F54+Nat2_F!F54</f>
        <v>67033</v>
      </c>
      <c r="G54" s="5">
        <f>Nat2_H!G54+Nat2_F!G54</f>
        <v>33873</v>
      </c>
      <c r="H54" s="12">
        <f>Nat2_H!H54+Nat2_F!H54</f>
        <v>385747</v>
      </c>
    </row>
    <row r="55" spans="1:8" x14ac:dyDescent="0.25">
      <c r="A55" s="19" t="s">
        <v>95</v>
      </c>
      <c r="B55" s="5">
        <f>Nat2_H!B55+Nat2_F!B55</f>
        <v>56704</v>
      </c>
      <c r="C55" s="5">
        <f>Nat2_H!C55+Nat2_F!C55</f>
        <v>31215</v>
      </c>
      <c r="D55" s="5">
        <f>Nat2_H!D55+Nat2_F!D55</f>
        <v>20265</v>
      </c>
      <c r="E55" s="5">
        <f>Nat2_H!E55+Nat2_F!E55</f>
        <v>6582</v>
      </c>
      <c r="F55" s="5">
        <f>Nat2_H!F55+Nat2_F!F55</f>
        <v>17392</v>
      </c>
      <c r="G55" s="5">
        <f>Nat2_H!G55+Nat2_F!G55</f>
        <v>13339</v>
      </c>
      <c r="H55" s="12">
        <f>Nat2_H!H55+Nat2_F!H55</f>
        <v>145497</v>
      </c>
    </row>
    <row r="56" spans="1:8" x14ac:dyDescent="0.25">
      <c r="A56" s="19" t="s">
        <v>96</v>
      </c>
      <c r="B56" s="5">
        <f>Nat2_H!B56+Nat2_F!B56</f>
        <v>219439</v>
      </c>
      <c r="C56" s="5">
        <f>Nat2_H!C56+Nat2_F!C56</f>
        <v>99780</v>
      </c>
      <c r="D56" s="5">
        <f>Nat2_H!D56+Nat2_F!D56</f>
        <v>20605</v>
      </c>
      <c r="E56" s="5">
        <f>Nat2_H!E56+Nat2_F!E56</f>
        <v>47244</v>
      </c>
      <c r="F56" s="5">
        <f>Nat2_H!F56+Nat2_F!F56</f>
        <v>23718</v>
      </c>
      <c r="G56" s="5">
        <f>Nat2_H!G56+Nat2_F!G56</f>
        <v>53101</v>
      </c>
      <c r="H56" s="12">
        <f>Nat2_H!H56+Nat2_F!H56</f>
        <v>463887</v>
      </c>
    </row>
    <row r="57" spans="1:8" x14ac:dyDescent="0.25">
      <c r="A57" s="19" t="s">
        <v>97</v>
      </c>
      <c r="B57" s="5">
        <f>Nat2_H!B57+Nat2_F!B57</f>
        <v>59686</v>
      </c>
      <c r="C57" s="5">
        <f>Nat2_H!C57+Nat2_F!C57</f>
        <v>29041</v>
      </c>
      <c r="D57" s="5">
        <f>Nat2_H!D57+Nat2_F!D57</f>
        <v>19966</v>
      </c>
      <c r="E57" s="5">
        <f>Nat2_H!E57+Nat2_F!E57</f>
        <v>6943</v>
      </c>
      <c r="F57" s="5">
        <f>Nat2_H!F57+Nat2_F!F57</f>
        <v>37652</v>
      </c>
      <c r="G57" s="5">
        <f>Nat2_H!G57+Nat2_F!G57</f>
        <v>16897</v>
      </c>
      <c r="H57" s="12">
        <f>Nat2_H!H57+Nat2_F!H57</f>
        <v>170185</v>
      </c>
    </row>
    <row r="58" spans="1:8" x14ac:dyDescent="0.25">
      <c r="A58" s="19" t="s">
        <v>98</v>
      </c>
      <c r="B58" s="5">
        <f>Nat2_H!B58+Nat2_F!B58</f>
        <v>202652</v>
      </c>
      <c r="C58" s="5">
        <f>Nat2_H!C58+Nat2_F!C58</f>
        <v>66089</v>
      </c>
      <c r="D58" s="5">
        <f>Nat2_H!D58+Nat2_F!D58</f>
        <v>27765</v>
      </c>
      <c r="E58" s="5">
        <f>Nat2_H!E58+Nat2_F!E58</f>
        <v>63545</v>
      </c>
      <c r="F58" s="5">
        <f>Nat2_H!F58+Nat2_F!F58</f>
        <v>40606</v>
      </c>
      <c r="G58" s="5">
        <f>Nat2_H!G58+Nat2_F!G58</f>
        <v>47941</v>
      </c>
      <c r="H58" s="12">
        <f>Nat2_H!H58+Nat2_F!H58</f>
        <v>448598</v>
      </c>
    </row>
    <row r="59" spans="1:8" x14ac:dyDescent="0.25">
      <c r="A59" s="20" t="s">
        <v>85</v>
      </c>
      <c r="B59" s="10">
        <f>Nat2_H!B59+Nat2_F!B59</f>
        <v>26144355</v>
      </c>
      <c r="C59" s="10">
        <f>Nat2_H!C59+Nat2_F!C59</f>
        <v>4117136</v>
      </c>
      <c r="D59" s="10">
        <f>Nat2_H!D59+Nat2_F!D59</f>
        <v>14279436</v>
      </c>
      <c r="E59" s="10">
        <f>Nat2_H!E59+Nat2_F!E59</f>
        <v>4222636</v>
      </c>
      <c r="F59" s="10">
        <f>Nat2_H!F59+Nat2_F!F59</f>
        <v>1657007</v>
      </c>
      <c r="G59" s="10">
        <f>Nat2_H!G59+Nat2_F!G59</f>
        <v>2168090</v>
      </c>
      <c r="H59" s="13">
        <f>Nat2_H!H59+Nat2_F!H59</f>
        <v>52588660</v>
      </c>
    </row>
    <row r="60" spans="1:8" x14ac:dyDescent="0.25">
      <c r="A60" s="48" t="s">
        <v>129</v>
      </c>
    </row>
    <row r="61" spans="1:8" x14ac:dyDescent="0.25">
      <c r="A61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14" x14ac:dyDescent="0.25">
      <c r="A1" s="1" t="s">
        <v>117</v>
      </c>
    </row>
    <row r="2" spans="1:14" x14ac:dyDescent="0.25">
      <c r="A2" s="3" t="s">
        <v>69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14" x14ac:dyDescent="0.25">
      <c r="A4" s="17" t="s">
        <v>86</v>
      </c>
      <c r="B4" s="5"/>
      <c r="C4" s="5"/>
      <c r="D4" s="5"/>
      <c r="E4" s="5"/>
      <c r="F4" s="5"/>
      <c r="G4" s="5"/>
      <c r="H4" s="11"/>
      <c r="I4" s="114"/>
      <c r="J4" s="114"/>
      <c r="K4" s="114"/>
      <c r="L4" s="114"/>
      <c r="M4" s="114"/>
      <c r="N4" s="114"/>
    </row>
    <row r="5" spans="1:14" x14ac:dyDescent="0.25">
      <c r="A5" s="19" t="s">
        <v>87</v>
      </c>
      <c r="B5" s="5">
        <v>597683</v>
      </c>
      <c r="C5" s="5">
        <v>120263</v>
      </c>
      <c r="D5" s="5">
        <v>260849</v>
      </c>
      <c r="E5" s="5">
        <v>34510</v>
      </c>
      <c r="F5" s="5">
        <v>3412</v>
      </c>
      <c r="G5" s="5">
        <v>54112</v>
      </c>
      <c r="H5" s="12">
        <f t="shared" ref="H5:H16" si="0">SUM(B5:G5)</f>
        <v>1070829</v>
      </c>
      <c r="I5" s="114"/>
      <c r="J5" s="114"/>
      <c r="K5" s="114"/>
      <c r="L5" s="114"/>
      <c r="M5" s="114"/>
      <c r="N5" s="114"/>
    </row>
    <row r="6" spans="1:14" x14ac:dyDescent="0.25">
      <c r="A6" s="19" t="s">
        <v>88</v>
      </c>
      <c r="B6" s="5">
        <v>142587</v>
      </c>
      <c r="C6" s="5">
        <v>16485</v>
      </c>
      <c r="D6" s="5">
        <v>61298</v>
      </c>
      <c r="E6" s="5">
        <v>5062</v>
      </c>
      <c r="F6" s="5">
        <v>333</v>
      </c>
      <c r="G6" s="5">
        <v>10436</v>
      </c>
      <c r="H6" s="12">
        <f t="shared" si="0"/>
        <v>236201</v>
      </c>
      <c r="I6" s="114"/>
      <c r="J6" s="114"/>
      <c r="K6" s="114"/>
      <c r="L6" s="114"/>
      <c r="M6" s="114"/>
      <c r="N6" s="114"/>
    </row>
    <row r="7" spans="1:14" x14ac:dyDescent="0.25">
      <c r="A7" s="19" t="s">
        <v>89</v>
      </c>
      <c r="B7" s="5">
        <v>35485</v>
      </c>
      <c r="C7" s="5">
        <v>5998</v>
      </c>
      <c r="D7" s="5">
        <v>36783</v>
      </c>
      <c r="E7" s="5">
        <v>3508</v>
      </c>
      <c r="F7" s="5">
        <v>218</v>
      </c>
      <c r="G7" s="5">
        <v>3176</v>
      </c>
      <c r="H7" s="12">
        <f t="shared" si="0"/>
        <v>85168</v>
      </c>
      <c r="I7" s="114"/>
      <c r="J7" s="114"/>
      <c r="K7" s="114"/>
      <c r="L7" s="114"/>
      <c r="M7" s="114"/>
      <c r="N7" s="114"/>
    </row>
    <row r="8" spans="1:14" x14ac:dyDescent="0.25">
      <c r="A8" s="19" t="s">
        <v>90</v>
      </c>
      <c r="B8" s="5">
        <v>28166</v>
      </c>
      <c r="C8" s="5">
        <v>5218</v>
      </c>
      <c r="D8" s="5">
        <v>21029</v>
      </c>
      <c r="E8" s="5">
        <v>2580</v>
      </c>
      <c r="F8" s="5">
        <v>130</v>
      </c>
      <c r="G8" s="5">
        <v>2717</v>
      </c>
      <c r="H8" s="12">
        <f t="shared" si="0"/>
        <v>59840</v>
      </c>
      <c r="I8" s="114"/>
      <c r="J8" s="114"/>
      <c r="K8" s="114"/>
      <c r="L8" s="114"/>
      <c r="M8" s="114"/>
      <c r="N8" s="114"/>
    </row>
    <row r="9" spans="1:14" x14ac:dyDescent="0.25">
      <c r="A9" s="19" t="s">
        <v>91</v>
      </c>
      <c r="B9" s="5">
        <v>133917</v>
      </c>
      <c r="C9" s="5">
        <v>20198</v>
      </c>
      <c r="D9" s="5">
        <v>57662</v>
      </c>
      <c r="E9" s="5">
        <v>12411</v>
      </c>
      <c r="F9" s="5">
        <v>1638</v>
      </c>
      <c r="G9" s="5">
        <v>15521</v>
      </c>
      <c r="H9" s="12">
        <f t="shared" si="0"/>
        <v>241347</v>
      </c>
      <c r="I9" s="114"/>
      <c r="J9" s="114"/>
      <c r="K9" s="114"/>
      <c r="L9" s="114"/>
      <c r="M9" s="114"/>
      <c r="N9" s="114"/>
    </row>
    <row r="10" spans="1:14" x14ac:dyDescent="0.25">
      <c r="A10" s="19" t="s">
        <v>92</v>
      </c>
      <c r="B10" s="5">
        <v>29645</v>
      </c>
      <c r="C10" s="5">
        <v>11413</v>
      </c>
      <c r="D10" s="5">
        <v>9427</v>
      </c>
      <c r="E10" s="5">
        <v>6199</v>
      </c>
      <c r="F10" s="5">
        <v>410</v>
      </c>
      <c r="G10" s="5">
        <v>10757</v>
      </c>
      <c r="H10" s="12">
        <f t="shared" si="0"/>
        <v>67851</v>
      </c>
      <c r="I10" s="114"/>
      <c r="J10" s="114"/>
      <c r="K10" s="114"/>
      <c r="L10" s="114"/>
      <c r="M10" s="114"/>
      <c r="N10" s="114"/>
    </row>
    <row r="11" spans="1:14" x14ac:dyDescent="0.25">
      <c r="A11" s="19" t="s">
        <v>93</v>
      </c>
      <c r="B11" s="5">
        <v>79700</v>
      </c>
      <c r="C11" s="5">
        <v>38942</v>
      </c>
      <c r="D11" s="5">
        <v>69569</v>
      </c>
      <c r="E11" s="5">
        <v>6749</v>
      </c>
      <c r="F11" s="5">
        <v>1301</v>
      </c>
      <c r="G11" s="5">
        <v>20015</v>
      </c>
      <c r="H11" s="12">
        <f t="shared" si="0"/>
        <v>216276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94</v>
      </c>
      <c r="B12" s="5">
        <v>80132</v>
      </c>
      <c r="C12" s="5">
        <v>32943</v>
      </c>
      <c r="D12" s="5">
        <v>48484</v>
      </c>
      <c r="E12" s="5">
        <v>11049</v>
      </c>
      <c r="F12" s="5">
        <v>957</v>
      </c>
      <c r="G12" s="5">
        <v>16871</v>
      </c>
      <c r="H12" s="12">
        <f t="shared" si="0"/>
        <v>190436</v>
      </c>
      <c r="I12" s="114"/>
      <c r="J12" s="114"/>
      <c r="K12" s="114"/>
      <c r="L12" s="114"/>
      <c r="M12" s="114"/>
      <c r="N12" s="114"/>
    </row>
    <row r="13" spans="1:14" x14ac:dyDescent="0.25">
      <c r="A13" s="19" t="s">
        <v>95</v>
      </c>
      <c r="B13" s="5">
        <v>40849</v>
      </c>
      <c r="C13" s="5">
        <v>18524</v>
      </c>
      <c r="D13" s="5">
        <v>13924</v>
      </c>
      <c r="E13" s="5">
        <v>2920</v>
      </c>
      <c r="F13" s="5">
        <v>321</v>
      </c>
      <c r="G13" s="5">
        <v>7955</v>
      </c>
      <c r="H13" s="12">
        <f t="shared" si="0"/>
        <v>84493</v>
      </c>
      <c r="I13" s="114"/>
      <c r="J13" s="114"/>
      <c r="K13" s="114"/>
      <c r="L13" s="114"/>
      <c r="M13" s="114"/>
      <c r="N13" s="114"/>
    </row>
    <row r="14" spans="1:14" x14ac:dyDescent="0.25">
      <c r="A14" s="19" t="s">
        <v>96</v>
      </c>
      <c r="B14" s="5">
        <v>121949</v>
      </c>
      <c r="C14" s="5">
        <v>43564</v>
      </c>
      <c r="D14" s="5">
        <v>13322</v>
      </c>
      <c r="E14" s="5">
        <v>23292</v>
      </c>
      <c r="F14" s="5">
        <v>1127</v>
      </c>
      <c r="G14" s="5">
        <v>28173</v>
      </c>
      <c r="H14" s="12">
        <f t="shared" si="0"/>
        <v>231427</v>
      </c>
      <c r="I14" s="114"/>
      <c r="J14" s="114"/>
      <c r="K14" s="114"/>
      <c r="L14" s="114"/>
      <c r="M14" s="114"/>
      <c r="N14" s="114"/>
    </row>
    <row r="15" spans="1:14" x14ac:dyDescent="0.25">
      <c r="A15" s="19" t="s">
        <v>97</v>
      </c>
      <c r="B15" s="5">
        <v>46197</v>
      </c>
      <c r="C15" s="5">
        <v>17247</v>
      </c>
      <c r="D15" s="5">
        <v>11986</v>
      </c>
      <c r="E15" s="5">
        <v>2795</v>
      </c>
      <c r="F15" s="5">
        <v>746</v>
      </c>
      <c r="G15" s="5">
        <v>8868</v>
      </c>
      <c r="H15" s="12">
        <f t="shared" si="0"/>
        <v>87839</v>
      </c>
      <c r="I15" s="114"/>
      <c r="J15" s="114"/>
      <c r="K15" s="114"/>
      <c r="L15" s="114"/>
      <c r="M15" s="114"/>
      <c r="N15" s="114"/>
    </row>
    <row r="16" spans="1:14" x14ac:dyDescent="0.25">
      <c r="A16" s="19" t="s">
        <v>98</v>
      </c>
      <c r="B16" s="5">
        <v>101359</v>
      </c>
      <c r="C16" s="5">
        <v>26397</v>
      </c>
      <c r="D16" s="5">
        <v>12485</v>
      </c>
      <c r="E16" s="5">
        <v>27711</v>
      </c>
      <c r="F16" s="5">
        <v>1655</v>
      </c>
      <c r="G16" s="5">
        <v>26159</v>
      </c>
      <c r="H16" s="12">
        <f t="shared" si="0"/>
        <v>195766</v>
      </c>
      <c r="I16" s="114"/>
      <c r="J16" s="114"/>
      <c r="K16" s="114"/>
      <c r="L16" s="114"/>
      <c r="M16" s="114"/>
      <c r="N16" s="114"/>
    </row>
    <row r="17" spans="1:14" x14ac:dyDescent="0.25">
      <c r="A17" s="20" t="s">
        <v>85</v>
      </c>
      <c r="B17" s="10">
        <f>SUM(B4:B16)</f>
        <v>1437669</v>
      </c>
      <c r="C17" s="10">
        <f t="shared" ref="C17:H17" si="1">SUM(C4:C16)</f>
        <v>357192</v>
      </c>
      <c r="D17" s="10">
        <f t="shared" si="1"/>
        <v>616818</v>
      </c>
      <c r="E17" s="10">
        <f t="shared" si="1"/>
        <v>138786</v>
      </c>
      <c r="F17" s="10">
        <f t="shared" si="1"/>
        <v>12248</v>
      </c>
      <c r="G17" s="10">
        <f t="shared" si="1"/>
        <v>204760</v>
      </c>
      <c r="H17" s="13">
        <f t="shared" si="1"/>
        <v>2767473</v>
      </c>
    </row>
    <row r="18" spans="1:14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14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4" x14ac:dyDescent="0.25">
      <c r="A20" s="48" t="str">
        <f>IF(1&lt;2,"Lecture : "&amp;ROUND(C5,0)&amp;" hommes immigrés de 15 ans ou plus devenus Français par acquisition sont au chômage. ","")</f>
        <v xml:space="preserve">Lecture : 120263 hommes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14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14" x14ac:dyDescent="0.25">
      <c r="A23" s="3" t="s">
        <v>70</v>
      </c>
    </row>
    <row r="24" spans="1:14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14" x14ac:dyDescent="0.25">
      <c r="A25" s="17" t="s">
        <v>86</v>
      </c>
      <c r="B25" s="5">
        <v>11955564</v>
      </c>
      <c r="C25" s="5">
        <v>1656120</v>
      </c>
      <c r="D25" s="5">
        <v>5732259</v>
      </c>
      <c r="E25" s="5">
        <v>1851116</v>
      </c>
      <c r="F25" s="5">
        <v>38959</v>
      </c>
      <c r="G25" s="5">
        <v>852281</v>
      </c>
      <c r="H25" s="11">
        <f>SUM(B25:G25)</f>
        <v>22086299</v>
      </c>
      <c r="I25" s="114"/>
      <c r="J25" s="114"/>
      <c r="K25" s="114"/>
      <c r="L25" s="114"/>
      <c r="M25" s="114"/>
      <c r="N25" s="114"/>
    </row>
    <row r="26" spans="1:14" x14ac:dyDescent="0.25">
      <c r="A26" s="19" t="s">
        <v>87</v>
      </c>
      <c r="B26" s="5">
        <v>114340</v>
      </c>
      <c r="C26" s="5">
        <v>22590</v>
      </c>
      <c r="D26" s="5">
        <v>44390</v>
      </c>
      <c r="E26" s="5">
        <v>37323</v>
      </c>
      <c r="F26" s="5">
        <v>478</v>
      </c>
      <c r="G26" s="5">
        <v>9371</v>
      </c>
      <c r="H26" s="12">
        <f t="shared" ref="H26:H37" si="2">SUM(B26:G26)</f>
        <v>228492</v>
      </c>
      <c r="I26" s="114"/>
      <c r="J26" s="114"/>
      <c r="K26" s="114"/>
      <c r="L26" s="114"/>
      <c r="M26" s="114"/>
      <c r="N26" s="114"/>
    </row>
    <row r="27" spans="1:14" x14ac:dyDescent="0.25">
      <c r="A27" s="19" t="s">
        <v>88</v>
      </c>
      <c r="B27" s="5">
        <v>15641</v>
      </c>
      <c r="C27" s="5">
        <v>2144</v>
      </c>
      <c r="D27" s="5">
        <v>447</v>
      </c>
      <c r="E27" s="5">
        <v>2191</v>
      </c>
      <c r="F27" s="5">
        <v>21</v>
      </c>
      <c r="G27" s="5">
        <v>699</v>
      </c>
      <c r="H27" s="12">
        <f t="shared" si="2"/>
        <v>21143</v>
      </c>
      <c r="I27" s="114"/>
      <c r="J27" s="114"/>
      <c r="K27" s="114"/>
      <c r="L27" s="114"/>
      <c r="M27" s="114"/>
      <c r="N27" s="114"/>
    </row>
    <row r="28" spans="1:14" x14ac:dyDescent="0.25">
      <c r="A28" s="19" t="s">
        <v>89</v>
      </c>
      <c r="B28" s="5">
        <v>4300</v>
      </c>
      <c r="C28" s="5">
        <v>547</v>
      </c>
      <c r="D28" s="5">
        <v>1206</v>
      </c>
      <c r="E28" s="5">
        <v>542</v>
      </c>
      <c r="F28" s="5">
        <v>24</v>
      </c>
      <c r="G28" s="5">
        <v>321</v>
      </c>
      <c r="H28" s="12">
        <f t="shared" si="2"/>
        <v>6940</v>
      </c>
      <c r="I28" s="114"/>
      <c r="J28" s="114"/>
      <c r="K28" s="114"/>
      <c r="L28" s="114"/>
      <c r="M28" s="114"/>
      <c r="N28" s="114"/>
    </row>
    <row r="29" spans="1:14" x14ac:dyDescent="0.25">
      <c r="A29" s="19" t="s">
        <v>90</v>
      </c>
      <c r="B29" s="5">
        <v>3063</v>
      </c>
      <c r="C29" s="5">
        <v>467</v>
      </c>
      <c r="D29" s="5">
        <v>523</v>
      </c>
      <c r="E29" s="5">
        <v>269</v>
      </c>
      <c r="F29" s="5">
        <v>21</v>
      </c>
      <c r="G29" s="5">
        <v>208</v>
      </c>
      <c r="H29" s="12">
        <f t="shared" si="2"/>
        <v>4551</v>
      </c>
      <c r="I29" s="114"/>
      <c r="J29" s="114"/>
      <c r="K29" s="114"/>
      <c r="L29" s="114"/>
      <c r="M29" s="114"/>
      <c r="N29" s="114"/>
    </row>
    <row r="30" spans="1:14" x14ac:dyDescent="0.25">
      <c r="A30" s="19" t="s">
        <v>91</v>
      </c>
      <c r="B30" s="5">
        <v>2945</v>
      </c>
      <c r="C30" s="5">
        <v>478</v>
      </c>
      <c r="D30" s="5">
        <v>1345</v>
      </c>
      <c r="E30" s="5">
        <v>1950</v>
      </c>
      <c r="F30" s="5">
        <v>35</v>
      </c>
      <c r="G30" s="5">
        <v>543</v>
      </c>
      <c r="H30" s="12">
        <f t="shared" si="2"/>
        <v>7296</v>
      </c>
      <c r="I30" s="114"/>
      <c r="J30" s="114"/>
      <c r="K30" s="114"/>
      <c r="L30" s="114"/>
      <c r="M30" s="114"/>
      <c r="N30" s="114"/>
    </row>
    <row r="31" spans="1:14" x14ac:dyDescent="0.25">
      <c r="A31" s="19" t="s">
        <v>92</v>
      </c>
      <c r="B31" s="5">
        <v>1444</v>
      </c>
      <c r="C31" s="5">
        <v>164</v>
      </c>
      <c r="D31" s="5">
        <v>834</v>
      </c>
      <c r="E31" s="5">
        <v>388</v>
      </c>
      <c r="F31" s="5">
        <v>10</v>
      </c>
      <c r="G31" s="5">
        <v>290</v>
      </c>
      <c r="H31" s="12">
        <f t="shared" si="2"/>
        <v>3130</v>
      </c>
      <c r="I31" s="114"/>
      <c r="J31" s="114"/>
      <c r="K31" s="114"/>
      <c r="L31" s="114"/>
      <c r="M31" s="114"/>
      <c r="N31" s="114"/>
    </row>
    <row r="32" spans="1:14" x14ac:dyDescent="0.25">
      <c r="A32" s="19" t="s">
        <v>93</v>
      </c>
      <c r="B32" s="5">
        <v>2850</v>
      </c>
      <c r="C32" s="5">
        <v>1301</v>
      </c>
      <c r="D32" s="5">
        <v>1005</v>
      </c>
      <c r="E32" s="5">
        <v>354</v>
      </c>
      <c r="F32" s="5">
        <v>36</v>
      </c>
      <c r="G32" s="5">
        <v>1288</v>
      </c>
      <c r="H32" s="12">
        <f t="shared" si="2"/>
        <v>6834</v>
      </c>
      <c r="I32" s="114"/>
      <c r="J32" s="114"/>
      <c r="K32" s="114"/>
      <c r="L32" s="114"/>
      <c r="M32" s="114"/>
      <c r="N32" s="114"/>
    </row>
    <row r="33" spans="1:14" x14ac:dyDescent="0.25">
      <c r="A33" s="19" t="s">
        <v>94</v>
      </c>
      <c r="B33" s="5">
        <v>1597</v>
      </c>
      <c r="C33" s="5">
        <v>616</v>
      </c>
      <c r="D33" s="5">
        <v>449</v>
      </c>
      <c r="E33" s="5">
        <v>636</v>
      </c>
      <c r="F33" s="5">
        <v>34</v>
      </c>
      <c r="G33" s="5">
        <v>820</v>
      </c>
      <c r="H33" s="12">
        <f t="shared" si="2"/>
        <v>4152</v>
      </c>
      <c r="I33" s="114"/>
      <c r="J33" s="114"/>
      <c r="K33" s="114"/>
      <c r="L33" s="114"/>
      <c r="M33" s="114"/>
      <c r="N33" s="114"/>
    </row>
    <row r="34" spans="1:14" x14ac:dyDescent="0.25">
      <c r="A34" s="19" t="s">
        <v>95</v>
      </c>
      <c r="B34" s="5">
        <v>1498</v>
      </c>
      <c r="C34" s="5">
        <v>535</v>
      </c>
      <c r="D34" s="5">
        <v>221</v>
      </c>
      <c r="E34" s="5">
        <v>318</v>
      </c>
      <c r="F34" s="5">
        <v>5</v>
      </c>
      <c r="G34" s="5">
        <v>448</v>
      </c>
      <c r="H34" s="12">
        <f t="shared" si="2"/>
        <v>3025</v>
      </c>
      <c r="I34" s="114"/>
      <c r="J34" s="114"/>
      <c r="K34" s="114"/>
      <c r="L34" s="114"/>
      <c r="M34" s="114"/>
      <c r="N34" s="114"/>
    </row>
    <row r="35" spans="1:14" x14ac:dyDescent="0.25">
      <c r="A35" s="19" t="s">
        <v>96</v>
      </c>
      <c r="B35" s="5">
        <v>2011</v>
      </c>
      <c r="C35" s="5">
        <v>471</v>
      </c>
      <c r="D35" s="5">
        <v>441</v>
      </c>
      <c r="E35" s="5">
        <v>944</v>
      </c>
      <c r="F35" s="5">
        <v>20</v>
      </c>
      <c r="G35" s="5">
        <v>842</v>
      </c>
      <c r="H35" s="12">
        <f t="shared" si="2"/>
        <v>4729</v>
      </c>
      <c r="I35" s="114"/>
      <c r="J35" s="114"/>
      <c r="K35" s="114"/>
      <c r="L35" s="114"/>
      <c r="M35" s="114"/>
      <c r="N35" s="114"/>
    </row>
    <row r="36" spans="1:14" x14ac:dyDescent="0.25">
      <c r="A36" s="19" t="s">
        <v>97</v>
      </c>
      <c r="B36" s="5">
        <v>786</v>
      </c>
      <c r="C36" s="5">
        <v>324</v>
      </c>
      <c r="D36" s="5">
        <v>87</v>
      </c>
      <c r="E36" s="5">
        <v>475</v>
      </c>
      <c r="F36" s="5">
        <v>9</v>
      </c>
      <c r="G36" s="5">
        <v>200</v>
      </c>
      <c r="H36" s="12">
        <f t="shared" si="2"/>
        <v>1881</v>
      </c>
      <c r="I36" s="114"/>
      <c r="J36" s="114"/>
      <c r="K36" s="114"/>
      <c r="L36" s="114"/>
      <c r="M36" s="114"/>
      <c r="N36" s="114"/>
    </row>
    <row r="37" spans="1:14" x14ac:dyDescent="0.25">
      <c r="A37" s="19" t="s">
        <v>98</v>
      </c>
      <c r="B37" s="5">
        <v>1562</v>
      </c>
      <c r="C37" s="5">
        <v>308</v>
      </c>
      <c r="D37" s="5">
        <v>424</v>
      </c>
      <c r="E37" s="5">
        <v>1276</v>
      </c>
      <c r="F37" s="5">
        <v>24</v>
      </c>
      <c r="G37" s="5">
        <v>508</v>
      </c>
      <c r="H37" s="12">
        <f t="shared" si="2"/>
        <v>4102</v>
      </c>
      <c r="I37" s="114"/>
      <c r="J37" s="114"/>
      <c r="K37" s="114"/>
      <c r="L37" s="114"/>
      <c r="M37" s="114"/>
      <c r="N37" s="114"/>
    </row>
    <row r="38" spans="1:14" x14ac:dyDescent="0.25">
      <c r="A38" s="20" t="s">
        <v>85</v>
      </c>
      <c r="B38" s="10">
        <f>SUM(B25:B37)</f>
        <v>12107601</v>
      </c>
      <c r="C38" s="10">
        <f t="shared" ref="C38:H38" si="3">SUM(C25:C37)</f>
        <v>1686065</v>
      </c>
      <c r="D38" s="10">
        <f t="shared" si="3"/>
        <v>5783631</v>
      </c>
      <c r="E38" s="10">
        <f t="shared" si="3"/>
        <v>1897782</v>
      </c>
      <c r="F38" s="10">
        <f t="shared" si="3"/>
        <v>39676</v>
      </c>
      <c r="G38" s="10">
        <f t="shared" si="3"/>
        <v>867819</v>
      </c>
      <c r="H38" s="13">
        <f t="shared" si="3"/>
        <v>22382574</v>
      </c>
    </row>
    <row r="39" spans="1:14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14" x14ac:dyDescent="0.25">
      <c r="A40" s="48" t="str">
        <f>IF(1&lt;2,"Lecture : "&amp;ROUND(C26,0)&amp;" hommes non immigrés de 15 ans ou plus devenus Français par acquisition (individus nés en France de nationalité étrangère) sont au chômage. ","")</f>
        <v xml:space="preserve">Lecture : 22590 hommes non 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14" x14ac:dyDescent="0.25">
      <c r="A41" s="39" t="s">
        <v>346</v>
      </c>
      <c r="B41" s="40"/>
      <c r="C41" s="40"/>
      <c r="D41" s="40"/>
      <c r="E41" s="40"/>
      <c r="F41" s="40"/>
      <c r="G41" s="40"/>
      <c r="H41" s="40"/>
    </row>
    <row r="42" spans="1:14" x14ac:dyDescent="0.25">
      <c r="B42" s="40"/>
      <c r="C42" s="40"/>
      <c r="D42" s="40"/>
      <c r="E42" s="40"/>
      <c r="F42" s="40"/>
      <c r="G42" s="40"/>
      <c r="H42" s="40"/>
    </row>
    <row r="44" spans="1:14" x14ac:dyDescent="0.25">
      <c r="A44" s="3" t="s">
        <v>28</v>
      </c>
    </row>
    <row r="45" spans="1:14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14" x14ac:dyDescent="0.25">
      <c r="A46" s="17" t="s">
        <v>86</v>
      </c>
      <c r="B46" s="5">
        <f t="shared" ref="B46:B59" si="4">B4+B25</f>
        <v>11955564</v>
      </c>
      <c r="C46" s="5">
        <f t="shared" ref="C46:H46" si="5">C4+C25</f>
        <v>1656120</v>
      </c>
      <c r="D46" s="5">
        <f t="shared" si="5"/>
        <v>5732259</v>
      </c>
      <c r="E46" s="5">
        <f t="shared" si="5"/>
        <v>1851116</v>
      </c>
      <c r="F46" s="5">
        <f t="shared" si="5"/>
        <v>38959</v>
      </c>
      <c r="G46" s="5">
        <f t="shared" si="5"/>
        <v>852281</v>
      </c>
      <c r="H46" s="11">
        <f t="shared" si="5"/>
        <v>22086299</v>
      </c>
    </row>
    <row r="47" spans="1:14" x14ac:dyDescent="0.25">
      <c r="A47" s="19" t="s">
        <v>87</v>
      </c>
      <c r="B47" s="5">
        <f t="shared" si="4"/>
        <v>712023</v>
      </c>
      <c r="C47" s="5">
        <f t="shared" ref="C47:H59" si="6">C5+C26</f>
        <v>142853</v>
      </c>
      <c r="D47" s="5">
        <f t="shared" si="6"/>
        <v>305239</v>
      </c>
      <c r="E47" s="5">
        <f t="shared" si="6"/>
        <v>71833</v>
      </c>
      <c r="F47" s="5">
        <f t="shared" si="6"/>
        <v>3890</v>
      </c>
      <c r="G47" s="5">
        <f t="shared" si="6"/>
        <v>63483</v>
      </c>
      <c r="H47" s="12">
        <f t="shared" si="6"/>
        <v>1299321</v>
      </c>
    </row>
    <row r="48" spans="1:14" x14ac:dyDescent="0.25">
      <c r="A48" s="19" t="s">
        <v>88</v>
      </c>
      <c r="B48" s="5">
        <f t="shared" si="4"/>
        <v>158228</v>
      </c>
      <c r="C48" s="5">
        <f t="shared" si="6"/>
        <v>18629</v>
      </c>
      <c r="D48" s="5">
        <f t="shared" si="6"/>
        <v>61745</v>
      </c>
      <c r="E48" s="5">
        <f t="shared" si="6"/>
        <v>7253</v>
      </c>
      <c r="F48" s="5">
        <f t="shared" si="6"/>
        <v>354</v>
      </c>
      <c r="G48" s="5">
        <f t="shared" si="6"/>
        <v>11135</v>
      </c>
      <c r="H48" s="12">
        <f t="shared" si="6"/>
        <v>257344</v>
      </c>
    </row>
    <row r="49" spans="1:8" x14ac:dyDescent="0.25">
      <c r="A49" s="19" t="s">
        <v>89</v>
      </c>
      <c r="B49" s="5">
        <f t="shared" si="4"/>
        <v>39785</v>
      </c>
      <c r="C49" s="5">
        <f t="shared" si="6"/>
        <v>6545</v>
      </c>
      <c r="D49" s="5">
        <f t="shared" si="6"/>
        <v>37989</v>
      </c>
      <c r="E49" s="5">
        <f t="shared" si="6"/>
        <v>4050</v>
      </c>
      <c r="F49" s="5">
        <f t="shared" si="6"/>
        <v>242</v>
      </c>
      <c r="G49" s="5">
        <f t="shared" si="6"/>
        <v>3497</v>
      </c>
      <c r="H49" s="12">
        <f t="shared" si="6"/>
        <v>92108</v>
      </c>
    </row>
    <row r="50" spans="1:8" x14ac:dyDescent="0.25">
      <c r="A50" s="19" t="s">
        <v>90</v>
      </c>
      <c r="B50" s="5">
        <f t="shared" si="4"/>
        <v>31229</v>
      </c>
      <c r="C50" s="5">
        <f t="shared" si="6"/>
        <v>5685</v>
      </c>
      <c r="D50" s="5">
        <f t="shared" si="6"/>
        <v>21552</v>
      </c>
      <c r="E50" s="5">
        <f t="shared" si="6"/>
        <v>2849</v>
      </c>
      <c r="F50" s="5">
        <f t="shared" si="6"/>
        <v>151</v>
      </c>
      <c r="G50" s="5">
        <f t="shared" si="6"/>
        <v>2925</v>
      </c>
      <c r="H50" s="12">
        <f t="shared" si="6"/>
        <v>64391</v>
      </c>
    </row>
    <row r="51" spans="1:8" x14ac:dyDescent="0.25">
      <c r="A51" s="19" t="s">
        <v>91</v>
      </c>
      <c r="B51" s="5">
        <f t="shared" si="4"/>
        <v>136862</v>
      </c>
      <c r="C51" s="5">
        <f t="shared" si="6"/>
        <v>20676</v>
      </c>
      <c r="D51" s="5">
        <f t="shared" si="6"/>
        <v>59007</v>
      </c>
      <c r="E51" s="5">
        <f t="shared" si="6"/>
        <v>14361</v>
      </c>
      <c r="F51" s="5">
        <f t="shared" si="6"/>
        <v>1673</v>
      </c>
      <c r="G51" s="5">
        <f t="shared" si="6"/>
        <v>16064</v>
      </c>
      <c r="H51" s="12">
        <f t="shared" si="6"/>
        <v>248643</v>
      </c>
    </row>
    <row r="52" spans="1:8" x14ac:dyDescent="0.25">
      <c r="A52" s="19" t="s">
        <v>92</v>
      </c>
      <c r="B52" s="5">
        <f t="shared" si="4"/>
        <v>31089</v>
      </c>
      <c r="C52" s="5">
        <f t="shared" si="6"/>
        <v>11577</v>
      </c>
      <c r="D52" s="5">
        <f t="shared" si="6"/>
        <v>10261</v>
      </c>
      <c r="E52" s="5">
        <f t="shared" si="6"/>
        <v>6587</v>
      </c>
      <c r="F52" s="5">
        <f t="shared" si="6"/>
        <v>420</v>
      </c>
      <c r="G52" s="5">
        <f t="shared" si="6"/>
        <v>11047</v>
      </c>
      <c r="H52" s="12">
        <f t="shared" si="6"/>
        <v>70981</v>
      </c>
    </row>
    <row r="53" spans="1:8" x14ac:dyDescent="0.25">
      <c r="A53" s="19" t="s">
        <v>93</v>
      </c>
      <c r="B53" s="5">
        <f t="shared" si="4"/>
        <v>82550</v>
      </c>
      <c r="C53" s="5">
        <f t="shared" si="6"/>
        <v>40243</v>
      </c>
      <c r="D53" s="5">
        <f t="shared" si="6"/>
        <v>70574</v>
      </c>
      <c r="E53" s="5">
        <f t="shared" si="6"/>
        <v>7103</v>
      </c>
      <c r="F53" s="5">
        <f t="shared" si="6"/>
        <v>1337</v>
      </c>
      <c r="G53" s="5">
        <f t="shared" si="6"/>
        <v>21303</v>
      </c>
      <c r="H53" s="12">
        <f t="shared" si="6"/>
        <v>223110</v>
      </c>
    </row>
    <row r="54" spans="1:8" x14ac:dyDescent="0.25">
      <c r="A54" s="19" t="s">
        <v>94</v>
      </c>
      <c r="B54" s="5">
        <f t="shared" si="4"/>
        <v>81729</v>
      </c>
      <c r="C54" s="5">
        <f t="shared" si="6"/>
        <v>33559</v>
      </c>
      <c r="D54" s="5">
        <f t="shared" si="6"/>
        <v>48933</v>
      </c>
      <c r="E54" s="5">
        <f t="shared" si="6"/>
        <v>11685</v>
      </c>
      <c r="F54" s="5">
        <f t="shared" si="6"/>
        <v>991</v>
      </c>
      <c r="G54" s="5">
        <f t="shared" si="6"/>
        <v>17691</v>
      </c>
      <c r="H54" s="12">
        <f t="shared" si="6"/>
        <v>194588</v>
      </c>
    </row>
    <row r="55" spans="1:8" x14ac:dyDescent="0.25">
      <c r="A55" s="19" t="s">
        <v>95</v>
      </c>
      <c r="B55" s="5">
        <f t="shared" si="4"/>
        <v>42347</v>
      </c>
      <c r="C55" s="5">
        <f t="shared" si="6"/>
        <v>19059</v>
      </c>
      <c r="D55" s="5">
        <f t="shared" si="6"/>
        <v>14145</v>
      </c>
      <c r="E55" s="5">
        <f t="shared" si="6"/>
        <v>3238</v>
      </c>
      <c r="F55" s="5">
        <f t="shared" si="6"/>
        <v>326</v>
      </c>
      <c r="G55" s="5">
        <f t="shared" si="6"/>
        <v>8403</v>
      </c>
      <c r="H55" s="12">
        <f t="shared" si="6"/>
        <v>87518</v>
      </c>
    </row>
    <row r="56" spans="1:8" x14ac:dyDescent="0.25">
      <c r="A56" s="19" t="s">
        <v>96</v>
      </c>
      <c r="B56" s="5">
        <f t="shared" si="4"/>
        <v>123960</v>
      </c>
      <c r="C56" s="5">
        <f t="shared" si="6"/>
        <v>44035</v>
      </c>
      <c r="D56" s="5">
        <f t="shared" si="6"/>
        <v>13763</v>
      </c>
      <c r="E56" s="5">
        <f t="shared" si="6"/>
        <v>24236</v>
      </c>
      <c r="F56" s="5">
        <f t="shared" si="6"/>
        <v>1147</v>
      </c>
      <c r="G56" s="5">
        <f t="shared" si="6"/>
        <v>29015</v>
      </c>
      <c r="H56" s="12">
        <f t="shared" si="6"/>
        <v>236156</v>
      </c>
    </row>
    <row r="57" spans="1:8" x14ac:dyDescent="0.25">
      <c r="A57" s="19" t="s">
        <v>97</v>
      </c>
      <c r="B57" s="5">
        <f t="shared" si="4"/>
        <v>46983</v>
      </c>
      <c r="C57" s="5">
        <f t="shared" si="6"/>
        <v>17571</v>
      </c>
      <c r="D57" s="5">
        <f t="shared" si="6"/>
        <v>12073</v>
      </c>
      <c r="E57" s="5">
        <f t="shared" si="6"/>
        <v>3270</v>
      </c>
      <c r="F57" s="5">
        <f t="shared" si="6"/>
        <v>755</v>
      </c>
      <c r="G57" s="5">
        <f t="shared" si="6"/>
        <v>9068</v>
      </c>
      <c r="H57" s="12">
        <f t="shared" si="6"/>
        <v>89720</v>
      </c>
    </row>
    <row r="58" spans="1:8" x14ac:dyDescent="0.25">
      <c r="A58" s="19" t="s">
        <v>98</v>
      </c>
      <c r="B58" s="5">
        <f t="shared" si="4"/>
        <v>102921</v>
      </c>
      <c r="C58" s="5">
        <f t="shared" si="6"/>
        <v>26705</v>
      </c>
      <c r="D58" s="5">
        <f t="shared" si="6"/>
        <v>12909</v>
      </c>
      <c r="E58" s="5">
        <f t="shared" si="6"/>
        <v>28987</v>
      </c>
      <c r="F58" s="5">
        <f t="shared" si="6"/>
        <v>1679</v>
      </c>
      <c r="G58" s="5">
        <f t="shared" si="6"/>
        <v>26667</v>
      </c>
      <c r="H58" s="12">
        <f t="shared" si="6"/>
        <v>199868</v>
      </c>
    </row>
    <row r="59" spans="1:8" x14ac:dyDescent="0.25">
      <c r="A59" s="20" t="s">
        <v>85</v>
      </c>
      <c r="B59" s="10">
        <f t="shared" si="4"/>
        <v>13545270</v>
      </c>
      <c r="C59" s="10">
        <f t="shared" si="6"/>
        <v>2043257</v>
      </c>
      <c r="D59" s="10">
        <f t="shared" si="6"/>
        <v>6400449</v>
      </c>
      <c r="E59" s="10">
        <f t="shared" si="6"/>
        <v>2036568</v>
      </c>
      <c r="F59" s="10">
        <f t="shared" si="6"/>
        <v>51924</v>
      </c>
      <c r="G59" s="10">
        <f t="shared" si="6"/>
        <v>1072579</v>
      </c>
      <c r="H59" s="13">
        <f t="shared" si="6"/>
        <v>25150047</v>
      </c>
    </row>
    <row r="60" spans="1:8" x14ac:dyDescent="0.25">
      <c r="A60" s="48" t="s">
        <v>129</v>
      </c>
    </row>
    <row r="61" spans="1:8" x14ac:dyDescent="0.25">
      <c r="A61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14" x14ac:dyDescent="0.25">
      <c r="A1" s="1" t="s">
        <v>118</v>
      </c>
    </row>
    <row r="2" spans="1:14" x14ac:dyDescent="0.25">
      <c r="A2" s="3" t="s">
        <v>69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14" x14ac:dyDescent="0.25">
      <c r="A4" s="17" t="s">
        <v>86</v>
      </c>
      <c r="B4" s="5"/>
      <c r="C4" s="5"/>
      <c r="D4" s="5"/>
      <c r="E4" s="5"/>
      <c r="F4" s="5"/>
      <c r="G4" s="5"/>
      <c r="H4" s="11"/>
      <c r="I4" s="114"/>
      <c r="J4" s="114"/>
      <c r="K4" s="114"/>
      <c r="L4" s="114"/>
      <c r="M4" s="114"/>
      <c r="N4" s="114"/>
    </row>
    <row r="5" spans="1:14" x14ac:dyDescent="0.25">
      <c r="A5" s="19" t="s">
        <v>87</v>
      </c>
      <c r="B5" s="5">
        <v>554184</v>
      </c>
      <c r="C5" s="5">
        <v>147474</v>
      </c>
      <c r="D5" s="5">
        <v>277407</v>
      </c>
      <c r="E5" s="5">
        <v>38634</v>
      </c>
      <c r="F5" s="5">
        <v>142576</v>
      </c>
      <c r="G5" s="5">
        <v>68915</v>
      </c>
      <c r="H5" s="12">
        <f t="shared" ref="H5:H16" si="0">SUM(B5:G5)</f>
        <v>1229190</v>
      </c>
      <c r="I5" s="114"/>
      <c r="J5" s="114"/>
      <c r="K5" s="114"/>
      <c r="L5" s="114"/>
      <c r="M5" s="114"/>
      <c r="N5" s="114"/>
    </row>
    <row r="6" spans="1:14" x14ac:dyDescent="0.25">
      <c r="A6" s="19" t="s">
        <v>88</v>
      </c>
      <c r="B6" s="5">
        <v>107585</v>
      </c>
      <c r="C6" s="5">
        <v>15487</v>
      </c>
      <c r="D6" s="5">
        <v>56421</v>
      </c>
      <c r="E6" s="5">
        <v>5407</v>
      </c>
      <c r="F6" s="5">
        <v>13324</v>
      </c>
      <c r="G6" s="5">
        <v>10671</v>
      </c>
      <c r="H6" s="12">
        <f t="shared" si="0"/>
        <v>208895</v>
      </c>
      <c r="I6" s="114"/>
      <c r="J6" s="114"/>
      <c r="K6" s="114"/>
      <c r="L6" s="114"/>
      <c r="M6" s="114"/>
      <c r="N6" s="114"/>
    </row>
    <row r="7" spans="1:14" x14ac:dyDescent="0.25">
      <c r="A7" s="19" t="s">
        <v>89</v>
      </c>
      <c r="B7" s="5">
        <v>23330</v>
      </c>
      <c r="C7" s="5">
        <v>5921</v>
      </c>
      <c r="D7" s="5">
        <v>26450</v>
      </c>
      <c r="E7" s="5">
        <v>4123</v>
      </c>
      <c r="F7" s="5">
        <v>8769</v>
      </c>
      <c r="G7" s="5">
        <v>2884</v>
      </c>
      <c r="H7" s="12">
        <f t="shared" si="0"/>
        <v>71477</v>
      </c>
      <c r="I7" s="114"/>
      <c r="J7" s="114"/>
      <c r="K7" s="114"/>
      <c r="L7" s="114"/>
      <c r="M7" s="114"/>
      <c r="N7" s="114"/>
    </row>
    <row r="8" spans="1:14" x14ac:dyDescent="0.25">
      <c r="A8" s="19" t="s">
        <v>90</v>
      </c>
      <c r="B8" s="5">
        <v>23683</v>
      </c>
      <c r="C8" s="5">
        <v>5246</v>
      </c>
      <c r="D8" s="5">
        <v>23566</v>
      </c>
      <c r="E8" s="5">
        <v>3013</v>
      </c>
      <c r="F8" s="5">
        <v>5516</v>
      </c>
      <c r="G8" s="5">
        <v>2859</v>
      </c>
      <c r="H8" s="12">
        <f t="shared" si="0"/>
        <v>63883</v>
      </c>
      <c r="I8" s="114"/>
      <c r="J8" s="114"/>
      <c r="K8" s="114"/>
      <c r="L8" s="114"/>
      <c r="M8" s="114"/>
      <c r="N8" s="114"/>
    </row>
    <row r="9" spans="1:14" x14ac:dyDescent="0.25">
      <c r="A9" s="19" t="s">
        <v>91</v>
      </c>
      <c r="B9" s="5">
        <v>126354</v>
      </c>
      <c r="C9" s="5">
        <v>27837</v>
      </c>
      <c r="D9" s="5">
        <v>55339</v>
      </c>
      <c r="E9" s="5">
        <v>16509</v>
      </c>
      <c r="F9" s="5">
        <v>29361</v>
      </c>
      <c r="G9" s="5">
        <v>15076</v>
      </c>
      <c r="H9" s="12">
        <f t="shared" si="0"/>
        <v>270476</v>
      </c>
      <c r="I9" s="114"/>
      <c r="J9" s="114"/>
      <c r="K9" s="114"/>
      <c r="L9" s="114"/>
      <c r="M9" s="114"/>
      <c r="N9" s="114"/>
    </row>
    <row r="10" spans="1:14" x14ac:dyDescent="0.25">
      <c r="A10" s="19" t="s">
        <v>92</v>
      </c>
      <c r="B10" s="5">
        <v>31281</v>
      </c>
      <c r="C10" s="5">
        <v>15338</v>
      </c>
      <c r="D10" s="5">
        <v>10003</v>
      </c>
      <c r="E10" s="5">
        <v>7947</v>
      </c>
      <c r="F10" s="5">
        <v>12649</v>
      </c>
      <c r="G10" s="5">
        <v>10705</v>
      </c>
      <c r="H10" s="12">
        <f t="shared" si="0"/>
        <v>87923</v>
      </c>
      <c r="I10" s="114"/>
      <c r="J10" s="114"/>
      <c r="K10" s="114"/>
      <c r="L10" s="114"/>
      <c r="M10" s="114"/>
      <c r="N10" s="114"/>
    </row>
    <row r="11" spans="1:14" x14ac:dyDescent="0.25">
      <c r="A11" s="19" t="s">
        <v>93</v>
      </c>
      <c r="B11" s="5">
        <v>42717</v>
      </c>
      <c r="C11" s="5">
        <v>36242</v>
      </c>
      <c r="D11" s="5">
        <v>37207</v>
      </c>
      <c r="E11" s="5">
        <v>6741</v>
      </c>
      <c r="F11" s="5">
        <v>58043</v>
      </c>
      <c r="G11" s="5">
        <v>17375</v>
      </c>
      <c r="H11" s="12">
        <f t="shared" si="0"/>
        <v>198325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94</v>
      </c>
      <c r="B12" s="5">
        <v>42767</v>
      </c>
      <c r="C12" s="5">
        <v>33733</v>
      </c>
      <c r="D12" s="5">
        <v>20423</v>
      </c>
      <c r="E12" s="5">
        <v>9875</v>
      </c>
      <c r="F12" s="5">
        <v>65666</v>
      </c>
      <c r="G12" s="5">
        <v>15910</v>
      </c>
      <c r="H12" s="12">
        <f t="shared" si="0"/>
        <v>188374</v>
      </c>
      <c r="I12" s="114"/>
      <c r="J12" s="114"/>
      <c r="K12" s="114"/>
      <c r="L12" s="114"/>
      <c r="M12" s="114"/>
      <c r="N12" s="114"/>
    </row>
    <row r="13" spans="1:14" x14ac:dyDescent="0.25">
      <c r="A13" s="19" t="s">
        <v>95</v>
      </c>
      <c r="B13" s="5">
        <v>13713</v>
      </c>
      <c r="C13" s="5">
        <v>11794</v>
      </c>
      <c r="D13" s="5">
        <v>5996</v>
      </c>
      <c r="E13" s="5">
        <v>3066</v>
      </c>
      <c r="F13" s="5">
        <v>16633</v>
      </c>
      <c r="G13" s="5">
        <v>4754</v>
      </c>
      <c r="H13" s="12">
        <f t="shared" si="0"/>
        <v>55956</v>
      </c>
      <c r="I13" s="114"/>
      <c r="J13" s="114"/>
      <c r="K13" s="114"/>
      <c r="L13" s="114"/>
      <c r="M13" s="114"/>
      <c r="N13" s="114"/>
    </row>
    <row r="14" spans="1:14" x14ac:dyDescent="0.25">
      <c r="A14" s="19" t="s">
        <v>96</v>
      </c>
      <c r="B14" s="5">
        <v>94440</v>
      </c>
      <c r="C14" s="5">
        <v>55215</v>
      </c>
      <c r="D14" s="5">
        <v>6592</v>
      </c>
      <c r="E14" s="5">
        <v>22142</v>
      </c>
      <c r="F14" s="5">
        <v>22261</v>
      </c>
      <c r="G14" s="5">
        <v>23663</v>
      </c>
      <c r="H14" s="12">
        <f t="shared" si="0"/>
        <v>224313</v>
      </c>
      <c r="I14" s="114"/>
      <c r="J14" s="114"/>
      <c r="K14" s="114"/>
      <c r="L14" s="114"/>
      <c r="M14" s="114"/>
      <c r="N14" s="114"/>
    </row>
    <row r="15" spans="1:14" x14ac:dyDescent="0.25">
      <c r="A15" s="19" t="s">
        <v>97</v>
      </c>
      <c r="B15" s="5">
        <v>12467</v>
      </c>
      <c r="C15" s="5">
        <v>11284</v>
      </c>
      <c r="D15" s="5">
        <v>7850</v>
      </c>
      <c r="E15" s="5">
        <v>3263</v>
      </c>
      <c r="F15" s="5">
        <v>36630</v>
      </c>
      <c r="G15" s="5">
        <v>7685</v>
      </c>
      <c r="H15" s="12">
        <f t="shared" si="0"/>
        <v>79179</v>
      </c>
      <c r="I15" s="114"/>
      <c r="J15" s="114"/>
      <c r="K15" s="114"/>
      <c r="L15" s="114"/>
      <c r="M15" s="114"/>
      <c r="N15" s="114"/>
    </row>
    <row r="16" spans="1:14" x14ac:dyDescent="0.25">
      <c r="A16" s="19" t="s">
        <v>98</v>
      </c>
      <c r="B16" s="5">
        <v>98391</v>
      </c>
      <c r="C16" s="5">
        <v>39040</v>
      </c>
      <c r="D16" s="5">
        <v>14314</v>
      </c>
      <c r="E16" s="5">
        <v>33373</v>
      </c>
      <c r="F16" s="5">
        <v>38665</v>
      </c>
      <c r="G16" s="5">
        <v>20997</v>
      </c>
      <c r="H16" s="12">
        <f t="shared" si="0"/>
        <v>244780</v>
      </c>
      <c r="I16" s="114"/>
      <c r="J16" s="114"/>
      <c r="K16" s="114"/>
      <c r="L16" s="114"/>
      <c r="M16" s="114"/>
      <c r="N16" s="114"/>
    </row>
    <row r="17" spans="1:14" x14ac:dyDescent="0.25">
      <c r="A17" s="20" t="s">
        <v>85</v>
      </c>
      <c r="B17" s="10">
        <f>SUM(B4:B16)</f>
        <v>1170912</v>
      </c>
      <c r="C17" s="10">
        <f t="shared" ref="C17:H17" si="1">SUM(C4:C16)</f>
        <v>404611</v>
      </c>
      <c r="D17" s="10">
        <f t="shared" si="1"/>
        <v>541568</v>
      </c>
      <c r="E17" s="10">
        <f t="shared" si="1"/>
        <v>154093</v>
      </c>
      <c r="F17" s="10">
        <f t="shared" si="1"/>
        <v>450093</v>
      </c>
      <c r="G17" s="10">
        <f t="shared" si="1"/>
        <v>201494</v>
      </c>
      <c r="H17" s="13">
        <f t="shared" si="1"/>
        <v>2922771</v>
      </c>
    </row>
    <row r="18" spans="1:14" x14ac:dyDescent="0.25">
      <c r="A18" s="48" t="s">
        <v>348</v>
      </c>
      <c r="B18" s="40"/>
      <c r="C18" s="40"/>
      <c r="D18" s="40"/>
      <c r="E18" s="40"/>
      <c r="F18" s="40"/>
      <c r="G18" s="40"/>
      <c r="H18" s="40"/>
    </row>
    <row r="19" spans="1:14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4" x14ac:dyDescent="0.25">
      <c r="A20" s="48" t="str">
        <f>IF(1&lt;2,"Lecture : "&amp;ROUND(C5,0)&amp;" femmes immigrées de 15 ans ou plus devenues Française par acquisition sont au chômage. ","")</f>
        <v xml:space="preserve">Lecture : 147474 femmes immigrées de 15 ans ou plus devenues Française par acquisition sont au chômage. </v>
      </c>
      <c r="B20" s="40"/>
      <c r="C20" s="40"/>
      <c r="D20" s="40"/>
      <c r="E20" s="40"/>
      <c r="F20" s="40"/>
      <c r="G20" s="40"/>
      <c r="H20" s="40"/>
    </row>
    <row r="21" spans="1:14" x14ac:dyDescent="0.25">
      <c r="A21" s="39" t="s">
        <v>346</v>
      </c>
      <c r="B21" s="40"/>
      <c r="C21" s="40"/>
      <c r="D21" s="40"/>
      <c r="E21" s="40"/>
      <c r="F21" s="40"/>
      <c r="G21" s="40"/>
      <c r="H21" s="40"/>
    </row>
    <row r="23" spans="1:14" x14ac:dyDescent="0.25">
      <c r="A23" s="3" t="s">
        <v>70</v>
      </c>
    </row>
    <row r="24" spans="1:14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14" x14ac:dyDescent="0.25">
      <c r="A25" s="17" t="s">
        <v>86</v>
      </c>
      <c r="B25" s="5">
        <v>11286214</v>
      </c>
      <c r="C25" s="5">
        <v>1638321</v>
      </c>
      <c r="D25" s="5">
        <v>7283744</v>
      </c>
      <c r="E25" s="5">
        <v>1982846</v>
      </c>
      <c r="F25" s="5">
        <v>1135916</v>
      </c>
      <c r="G25" s="5">
        <v>880609</v>
      </c>
      <c r="H25" s="11">
        <f>SUM(B25:G25)</f>
        <v>24207650</v>
      </c>
      <c r="I25" s="114"/>
      <c r="J25" s="114"/>
      <c r="K25" s="114"/>
      <c r="L25" s="114"/>
      <c r="M25" s="114"/>
      <c r="N25" s="114"/>
    </row>
    <row r="26" spans="1:14" x14ac:dyDescent="0.25">
      <c r="A26" s="19" t="s">
        <v>87</v>
      </c>
      <c r="B26" s="5">
        <v>122624</v>
      </c>
      <c r="C26" s="5">
        <v>25703</v>
      </c>
      <c r="D26" s="5">
        <v>48462</v>
      </c>
      <c r="E26" s="5">
        <v>39957</v>
      </c>
      <c r="F26" s="5">
        <v>15264</v>
      </c>
      <c r="G26" s="5">
        <v>10099</v>
      </c>
      <c r="H26" s="12">
        <f t="shared" ref="H26:H37" si="2">SUM(B26:G26)</f>
        <v>262109</v>
      </c>
      <c r="I26" s="114"/>
      <c r="J26" s="114"/>
      <c r="K26" s="114"/>
      <c r="L26" s="114"/>
      <c r="M26" s="114"/>
      <c r="N26" s="114"/>
    </row>
    <row r="27" spans="1:14" x14ac:dyDescent="0.25">
      <c r="A27" s="19" t="s">
        <v>88</v>
      </c>
      <c r="B27" s="5">
        <v>7629</v>
      </c>
      <c r="C27" s="5">
        <v>1358</v>
      </c>
      <c r="D27" s="5">
        <v>490</v>
      </c>
      <c r="E27" s="5">
        <v>2475</v>
      </c>
      <c r="F27" s="5">
        <v>450</v>
      </c>
      <c r="G27" s="5">
        <v>520</v>
      </c>
      <c r="H27" s="12">
        <f t="shared" si="2"/>
        <v>12922</v>
      </c>
      <c r="I27" s="114"/>
      <c r="J27" s="114"/>
      <c r="K27" s="114"/>
      <c r="L27" s="114"/>
      <c r="M27" s="114"/>
      <c r="N27" s="114"/>
    </row>
    <row r="28" spans="1:14" x14ac:dyDescent="0.25">
      <c r="A28" s="19" t="s">
        <v>89</v>
      </c>
      <c r="B28" s="5">
        <v>1318</v>
      </c>
      <c r="C28" s="5">
        <v>263</v>
      </c>
      <c r="D28" s="5">
        <v>612</v>
      </c>
      <c r="E28" s="5">
        <v>624</v>
      </c>
      <c r="F28" s="5">
        <v>228</v>
      </c>
      <c r="G28" s="5">
        <v>136</v>
      </c>
      <c r="H28" s="12">
        <f t="shared" si="2"/>
        <v>3181</v>
      </c>
      <c r="I28" s="114"/>
      <c r="J28" s="114"/>
      <c r="K28" s="114"/>
      <c r="L28" s="114"/>
      <c r="M28" s="114"/>
      <c r="N28" s="114"/>
    </row>
    <row r="29" spans="1:14" x14ac:dyDescent="0.25">
      <c r="A29" s="19" t="s">
        <v>90</v>
      </c>
      <c r="B29" s="5">
        <v>1209</v>
      </c>
      <c r="C29" s="5">
        <v>230</v>
      </c>
      <c r="D29" s="5">
        <v>460</v>
      </c>
      <c r="E29" s="5">
        <v>250</v>
      </c>
      <c r="F29" s="5">
        <v>166</v>
      </c>
      <c r="G29" s="5">
        <v>130</v>
      </c>
      <c r="H29" s="12">
        <f t="shared" si="2"/>
        <v>2445</v>
      </c>
      <c r="I29" s="114"/>
      <c r="J29" s="114"/>
      <c r="K29" s="114"/>
      <c r="L29" s="114"/>
      <c r="M29" s="114"/>
      <c r="N29" s="114"/>
    </row>
    <row r="30" spans="1:14" x14ac:dyDescent="0.25">
      <c r="A30" s="19" t="s">
        <v>91</v>
      </c>
      <c r="B30" s="5">
        <v>2091</v>
      </c>
      <c r="C30" s="5">
        <v>513</v>
      </c>
      <c r="D30" s="5">
        <v>1259</v>
      </c>
      <c r="E30" s="5">
        <v>1767</v>
      </c>
      <c r="F30" s="5">
        <v>351</v>
      </c>
      <c r="G30" s="5">
        <v>352</v>
      </c>
      <c r="H30" s="12">
        <f t="shared" si="2"/>
        <v>6333</v>
      </c>
      <c r="I30" s="114"/>
      <c r="J30" s="114"/>
      <c r="K30" s="114"/>
      <c r="L30" s="114"/>
      <c r="M30" s="114"/>
      <c r="N30" s="114"/>
    </row>
    <row r="31" spans="1:14" x14ac:dyDescent="0.25">
      <c r="A31" s="19" t="s">
        <v>92</v>
      </c>
      <c r="B31" s="5">
        <v>1198</v>
      </c>
      <c r="C31" s="5">
        <v>184</v>
      </c>
      <c r="D31" s="5">
        <v>633</v>
      </c>
      <c r="E31" s="5">
        <v>349</v>
      </c>
      <c r="F31" s="5">
        <v>195</v>
      </c>
      <c r="G31" s="5">
        <v>175</v>
      </c>
      <c r="H31" s="12">
        <f t="shared" si="2"/>
        <v>2734</v>
      </c>
      <c r="I31" s="114"/>
      <c r="J31" s="114"/>
      <c r="K31" s="114"/>
      <c r="L31" s="114"/>
      <c r="M31" s="114"/>
      <c r="N31" s="114"/>
    </row>
    <row r="32" spans="1:14" x14ac:dyDescent="0.25">
      <c r="A32" s="19" t="s">
        <v>93</v>
      </c>
      <c r="B32" s="5">
        <v>1836</v>
      </c>
      <c r="C32" s="5">
        <v>842</v>
      </c>
      <c r="D32" s="5">
        <v>489</v>
      </c>
      <c r="E32" s="5">
        <v>369</v>
      </c>
      <c r="F32" s="5">
        <v>772</v>
      </c>
      <c r="G32" s="5">
        <v>698</v>
      </c>
      <c r="H32" s="12">
        <f t="shared" si="2"/>
        <v>5006</v>
      </c>
      <c r="I32" s="114"/>
      <c r="J32" s="114"/>
      <c r="K32" s="114"/>
      <c r="L32" s="114"/>
      <c r="M32" s="114"/>
      <c r="N32" s="114"/>
    </row>
    <row r="33" spans="1:14" x14ac:dyDescent="0.25">
      <c r="A33" s="19" t="s">
        <v>94</v>
      </c>
      <c r="B33" s="5">
        <v>795</v>
      </c>
      <c r="C33" s="5">
        <v>432</v>
      </c>
      <c r="D33" s="5">
        <v>311</v>
      </c>
      <c r="E33" s="5">
        <v>599</v>
      </c>
      <c r="F33" s="5">
        <v>376</v>
      </c>
      <c r="G33" s="5">
        <v>272</v>
      </c>
      <c r="H33" s="12">
        <f t="shared" si="2"/>
        <v>2785</v>
      </c>
      <c r="I33" s="114"/>
      <c r="J33" s="114"/>
      <c r="K33" s="114"/>
      <c r="L33" s="114"/>
      <c r="M33" s="114"/>
      <c r="N33" s="114"/>
    </row>
    <row r="34" spans="1:14" x14ac:dyDescent="0.25">
      <c r="A34" s="19" t="s">
        <v>95</v>
      </c>
      <c r="B34" s="5">
        <v>644</v>
      </c>
      <c r="C34" s="5">
        <v>362</v>
      </c>
      <c r="D34" s="5">
        <v>124</v>
      </c>
      <c r="E34" s="5">
        <v>278</v>
      </c>
      <c r="F34" s="5">
        <v>433</v>
      </c>
      <c r="G34" s="5">
        <v>182</v>
      </c>
      <c r="H34" s="12">
        <f t="shared" si="2"/>
        <v>2023</v>
      </c>
      <c r="I34" s="114"/>
      <c r="J34" s="114"/>
      <c r="K34" s="114"/>
      <c r="L34" s="114"/>
      <c r="M34" s="114"/>
      <c r="N34" s="114"/>
    </row>
    <row r="35" spans="1:14" x14ac:dyDescent="0.25">
      <c r="A35" s="19" t="s">
        <v>96</v>
      </c>
      <c r="B35" s="5">
        <v>1039</v>
      </c>
      <c r="C35" s="5">
        <v>530</v>
      </c>
      <c r="D35" s="5">
        <v>250</v>
      </c>
      <c r="E35" s="5">
        <v>866</v>
      </c>
      <c r="F35" s="5">
        <v>310</v>
      </c>
      <c r="G35" s="5">
        <v>423</v>
      </c>
      <c r="H35" s="12">
        <f t="shared" si="2"/>
        <v>3418</v>
      </c>
      <c r="I35" s="114"/>
      <c r="J35" s="114"/>
      <c r="K35" s="114"/>
      <c r="L35" s="114"/>
      <c r="M35" s="114"/>
      <c r="N35" s="114"/>
    </row>
    <row r="36" spans="1:14" x14ac:dyDescent="0.25">
      <c r="A36" s="19" t="s">
        <v>97</v>
      </c>
      <c r="B36" s="5">
        <v>236</v>
      </c>
      <c r="C36" s="5">
        <v>186</v>
      </c>
      <c r="D36" s="5">
        <v>43</v>
      </c>
      <c r="E36" s="5">
        <v>410</v>
      </c>
      <c r="F36" s="5">
        <v>267</v>
      </c>
      <c r="G36" s="5">
        <v>144</v>
      </c>
      <c r="H36" s="12">
        <f t="shared" si="2"/>
        <v>1286</v>
      </c>
      <c r="I36" s="114"/>
      <c r="J36" s="114"/>
      <c r="K36" s="114"/>
      <c r="L36" s="114"/>
      <c r="M36" s="114"/>
      <c r="N36" s="114"/>
    </row>
    <row r="37" spans="1:14" x14ac:dyDescent="0.25">
      <c r="A37" s="19" t="s">
        <v>98</v>
      </c>
      <c r="B37" s="5">
        <v>1340</v>
      </c>
      <c r="C37" s="5">
        <v>344</v>
      </c>
      <c r="D37" s="5">
        <v>542</v>
      </c>
      <c r="E37" s="5">
        <v>1185</v>
      </c>
      <c r="F37" s="5">
        <v>262</v>
      </c>
      <c r="G37" s="5">
        <v>277</v>
      </c>
      <c r="H37" s="12">
        <f t="shared" si="2"/>
        <v>3950</v>
      </c>
      <c r="I37" s="114"/>
      <c r="J37" s="114"/>
      <c r="K37" s="114"/>
      <c r="L37" s="114"/>
      <c r="M37" s="114"/>
      <c r="N37" s="114"/>
    </row>
    <row r="38" spans="1:14" x14ac:dyDescent="0.25">
      <c r="A38" s="20" t="s">
        <v>85</v>
      </c>
      <c r="B38" s="10">
        <f>SUM(B25:B37)</f>
        <v>11428173</v>
      </c>
      <c r="C38" s="10">
        <f t="shared" ref="C38:H38" si="3">SUM(C25:C37)</f>
        <v>1669268</v>
      </c>
      <c r="D38" s="10">
        <f t="shared" si="3"/>
        <v>7337419</v>
      </c>
      <c r="E38" s="10">
        <f t="shared" si="3"/>
        <v>2031975</v>
      </c>
      <c r="F38" s="10">
        <f t="shared" si="3"/>
        <v>1154990</v>
      </c>
      <c r="G38" s="10">
        <f t="shared" si="3"/>
        <v>894017</v>
      </c>
      <c r="H38" s="13">
        <f t="shared" si="3"/>
        <v>24515842</v>
      </c>
    </row>
    <row r="39" spans="1:14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14" x14ac:dyDescent="0.25">
      <c r="A40" s="48" t="str">
        <f>IF(1&lt;2,"Lecture : "&amp;ROUND(C26,0)&amp;" femmes non immigrées de 15 ans ou plus devenues Française par acquisition (individus nés en France de nationalité étrangère) sont au chômage. ","")</f>
        <v xml:space="preserve">Lecture : 25703 femmes non immigrées de 15 ans ou plus devenues Française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14" x14ac:dyDescent="0.25">
      <c r="A41" s="39" t="s">
        <v>346</v>
      </c>
      <c r="B41" s="40"/>
      <c r="C41" s="40"/>
      <c r="D41" s="40"/>
      <c r="E41" s="40"/>
      <c r="F41" s="40"/>
      <c r="G41" s="40"/>
      <c r="H41" s="40"/>
    </row>
    <row r="42" spans="1:14" x14ac:dyDescent="0.25">
      <c r="B42" s="40"/>
      <c r="C42" s="40"/>
      <c r="D42" s="40"/>
      <c r="E42" s="40"/>
      <c r="F42" s="40"/>
      <c r="G42" s="40"/>
      <c r="H42" s="40"/>
    </row>
    <row r="44" spans="1:14" x14ac:dyDescent="0.25">
      <c r="A44" s="3" t="s">
        <v>28</v>
      </c>
    </row>
    <row r="45" spans="1:14" ht="36" x14ac:dyDescent="0.25">
      <c r="B45" s="14" t="s">
        <v>53</v>
      </c>
      <c r="C45" s="15" t="s">
        <v>54</v>
      </c>
      <c r="D45" s="15" t="s">
        <v>55</v>
      </c>
      <c r="E45" s="15" t="s">
        <v>56</v>
      </c>
      <c r="F45" s="15" t="s">
        <v>57</v>
      </c>
      <c r="G45" s="30" t="s">
        <v>58</v>
      </c>
      <c r="H45" s="16" t="s">
        <v>85</v>
      </c>
    </row>
    <row r="46" spans="1:14" x14ac:dyDescent="0.25">
      <c r="A46" s="17" t="s">
        <v>86</v>
      </c>
      <c r="B46" s="5">
        <f t="shared" ref="B46:B59" si="4">B25+B4</f>
        <v>11286214</v>
      </c>
      <c r="C46" s="5">
        <f t="shared" ref="C46:H46" si="5">C25+C4</f>
        <v>1638321</v>
      </c>
      <c r="D46" s="5">
        <f t="shared" si="5"/>
        <v>7283744</v>
      </c>
      <c r="E46" s="5">
        <f t="shared" si="5"/>
        <v>1982846</v>
      </c>
      <c r="F46" s="5">
        <f t="shared" si="5"/>
        <v>1135916</v>
      </c>
      <c r="G46" s="5">
        <f t="shared" si="5"/>
        <v>880609</v>
      </c>
      <c r="H46" s="11">
        <f t="shared" si="5"/>
        <v>24207650</v>
      </c>
    </row>
    <row r="47" spans="1:14" x14ac:dyDescent="0.25">
      <c r="A47" s="19" t="s">
        <v>87</v>
      </c>
      <c r="B47" s="5">
        <f t="shared" si="4"/>
        <v>676808</v>
      </c>
      <c r="C47" s="5">
        <f t="shared" ref="C47:H59" si="6">C26+C5</f>
        <v>173177</v>
      </c>
      <c r="D47" s="5">
        <f t="shared" si="6"/>
        <v>325869</v>
      </c>
      <c r="E47" s="5">
        <f t="shared" si="6"/>
        <v>78591</v>
      </c>
      <c r="F47" s="5">
        <f t="shared" si="6"/>
        <v>157840</v>
      </c>
      <c r="G47" s="5">
        <f t="shared" si="6"/>
        <v>79014</v>
      </c>
      <c r="H47" s="12">
        <f t="shared" si="6"/>
        <v>1491299</v>
      </c>
    </row>
    <row r="48" spans="1:14" x14ac:dyDescent="0.25">
      <c r="A48" s="19" t="s">
        <v>88</v>
      </c>
      <c r="B48" s="5">
        <f t="shared" si="4"/>
        <v>115214</v>
      </c>
      <c r="C48" s="5">
        <f t="shared" si="6"/>
        <v>16845</v>
      </c>
      <c r="D48" s="5">
        <f t="shared" si="6"/>
        <v>56911</v>
      </c>
      <c r="E48" s="5">
        <f t="shared" si="6"/>
        <v>7882</v>
      </c>
      <c r="F48" s="5">
        <f t="shared" si="6"/>
        <v>13774</v>
      </c>
      <c r="G48" s="5">
        <f t="shared" si="6"/>
        <v>11191</v>
      </c>
      <c r="H48" s="12">
        <f t="shared" si="6"/>
        <v>221817</v>
      </c>
    </row>
    <row r="49" spans="1:8" x14ac:dyDescent="0.25">
      <c r="A49" s="19" t="s">
        <v>89</v>
      </c>
      <c r="B49" s="5">
        <f t="shared" si="4"/>
        <v>24648</v>
      </c>
      <c r="C49" s="5">
        <f t="shared" si="6"/>
        <v>6184</v>
      </c>
      <c r="D49" s="5">
        <f t="shared" si="6"/>
        <v>27062</v>
      </c>
      <c r="E49" s="5">
        <f t="shared" si="6"/>
        <v>4747</v>
      </c>
      <c r="F49" s="5">
        <f t="shared" si="6"/>
        <v>8997</v>
      </c>
      <c r="G49" s="5">
        <f t="shared" si="6"/>
        <v>3020</v>
      </c>
      <c r="H49" s="12">
        <f t="shared" si="6"/>
        <v>74658</v>
      </c>
    </row>
    <row r="50" spans="1:8" x14ac:dyDescent="0.25">
      <c r="A50" s="19" t="s">
        <v>90</v>
      </c>
      <c r="B50" s="5">
        <f t="shared" si="4"/>
        <v>24892</v>
      </c>
      <c r="C50" s="5">
        <f t="shared" si="6"/>
        <v>5476</v>
      </c>
      <c r="D50" s="5">
        <f t="shared" si="6"/>
        <v>24026</v>
      </c>
      <c r="E50" s="5">
        <f t="shared" si="6"/>
        <v>3263</v>
      </c>
      <c r="F50" s="5">
        <f t="shared" si="6"/>
        <v>5682</v>
      </c>
      <c r="G50" s="5">
        <f t="shared" si="6"/>
        <v>2989</v>
      </c>
      <c r="H50" s="12">
        <f t="shared" si="6"/>
        <v>66328</v>
      </c>
    </row>
    <row r="51" spans="1:8" x14ac:dyDescent="0.25">
      <c r="A51" s="19" t="s">
        <v>91</v>
      </c>
      <c r="B51" s="5">
        <f t="shared" si="4"/>
        <v>128445</v>
      </c>
      <c r="C51" s="5">
        <f t="shared" si="6"/>
        <v>28350</v>
      </c>
      <c r="D51" s="5">
        <f t="shared" si="6"/>
        <v>56598</v>
      </c>
      <c r="E51" s="5">
        <f t="shared" si="6"/>
        <v>18276</v>
      </c>
      <c r="F51" s="5">
        <f t="shared" si="6"/>
        <v>29712</v>
      </c>
      <c r="G51" s="5">
        <f t="shared" si="6"/>
        <v>15428</v>
      </c>
      <c r="H51" s="12">
        <f t="shared" si="6"/>
        <v>276809</v>
      </c>
    </row>
    <row r="52" spans="1:8" x14ac:dyDescent="0.25">
      <c r="A52" s="19" t="s">
        <v>92</v>
      </c>
      <c r="B52" s="5">
        <f t="shared" si="4"/>
        <v>32479</v>
      </c>
      <c r="C52" s="5">
        <f t="shared" si="6"/>
        <v>15522</v>
      </c>
      <c r="D52" s="5">
        <f t="shared" si="6"/>
        <v>10636</v>
      </c>
      <c r="E52" s="5">
        <f t="shared" si="6"/>
        <v>8296</v>
      </c>
      <c r="F52" s="5">
        <f t="shared" si="6"/>
        <v>12844</v>
      </c>
      <c r="G52" s="5">
        <f t="shared" si="6"/>
        <v>10880</v>
      </c>
      <c r="H52" s="12">
        <f t="shared" si="6"/>
        <v>90657</v>
      </c>
    </row>
    <row r="53" spans="1:8" x14ac:dyDescent="0.25">
      <c r="A53" s="19" t="s">
        <v>93</v>
      </c>
      <c r="B53" s="5">
        <f t="shared" si="4"/>
        <v>44553</v>
      </c>
      <c r="C53" s="5">
        <f t="shared" si="6"/>
        <v>37084</v>
      </c>
      <c r="D53" s="5">
        <f t="shared" si="6"/>
        <v>37696</v>
      </c>
      <c r="E53" s="5">
        <f t="shared" si="6"/>
        <v>7110</v>
      </c>
      <c r="F53" s="5">
        <f t="shared" si="6"/>
        <v>58815</v>
      </c>
      <c r="G53" s="5">
        <f t="shared" si="6"/>
        <v>18073</v>
      </c>
      <c r="H53" s="12">
        <f t="shared" si="6"/>
        <v>203331</v>
      </c>
    </row>
    <row r="54" spans="1:8" x14ac:dyDescent="0.25">
      <c r="A54" s="19" t="s">
        <v>94</v>
      </c>
      <c r="B54" s="5">
        <f t="shared" si="4"/>
        <v>43562</v>
      </c>
      <c r="C54" s="5">
        <f t="shared" si="6"/>
        <v>34165</v>
      </c>
      <c r="D54" s="5">
        <f t="shared" si="6"/>
        <v>20734</v>
      </c>
      <c r="E54" s="5">
        <f t="shared" si="6"/>
        <v>10474</v>
      </c>
      <c r="F54" s="5">
        <f t="shared" si="6"/>
        <v>66042</v>
      </c>
      <c r="G54" s="5">
        <f t="shared" si="6"/>
        <v>16182</v>
      </c>
      <c r="H54" s="12">
        <f t="shared" si="6"/>
        <v>191159</v>
      </c>
    </row>
    <row r="55" spans="1:8" x14ac:dyDescent="0.25">
      <c r="A55" s="19" t="s">
        <v>95</v>
      </c>
      <c r="B55" s="5">
        <f t="shared" si="4"/>
        <v>14357</v>
      </c>
      <c r="C55" s="5">
        <f t="shared" si="6"/>
        <v>12156</v>
      </c>
      <c r="D55" s="5">
        <f t="shared" si="6"/>
        <v>6120</v>
      </c>
      <c r="E55" s="5">
        <f t="shared" si="6"/>
        <v>3344</v>
      </c>
      <c r="F55" s="5">
        <f t="shared" si="6"/>
        <v>17066</v>
      </c>
      <c r="G55" s="5">
        <f t="shared" si="6"/>
        <v>4936</v>
      </c>
      <c r="H55" s="12">
        <f t="shared" si="6"/>
        <v>57979</v>
      </c>
    </row>
    <row r="56" spans="1:8" x14ac:dyDescent="0.25">
      <c r="A56" s="19" t="s">
        <v>96</v>
      </c>
      <c r="B56" s="5">
        <f t="shared" si="4"/>
        <v>95479</v>
      </c>
      <c r="C56" s="5">
        <f t="shared" si="6"/>
        <v>55745</v>
      </c>
      <c r="D56" s="5">
        <f t="shared" si="6"/>
        <v>6842</v>
      </c>
      <c r="E56" s="5">
        <f t="shared" si="6"/>
        <v>23008</v>
      </c>
      <c r="F56" s="5">
        <f t="shared" si="6"/>
        <v>22571</v>
      </c>
      <c r="G56" s="5">
        <f t="shared" si="6"/>
        <v>24086</v>
      </c>
      <c r="H56" s="12">
        <f t="shared" si="6"/>
        <v>227731</v>
      </c>
    </row>
    <row r="57" spans="1:8" x14ac:dyDescent="0.25">
      <c r="A57" s="19" t="s">
        <v>97</v>
      </c>
      <c r="B57" s="5">
        <f t="shared" si="4"/>
        <v>12703</v>
      </c>
      <c r="C57" s="5">
        <f t="shared" si="6"/>
        <v>11470</v>
      </c>
      <c r="D57" s="5">
        <f t="shared" si="6"/>
        <v>7893</v>
      </c>
      <c r="E57" s="5">
        <f t="shared" si="6"/>
        <v>3673</v>
      </c>
      <c r="F57" s="5">
        <f t="shared" si="6"/>
        <v>36897</v>
      </c>
      <c r="G57" s="5">
        <f t="shared" si="6"/>
        <v>7829</v>
      </c>
      <c r="H57" s="12">
        <f t="shared" si="6"/>
        <v>80465</v>
      </c>
    </row>
    <row r="58" spans="1:8" x14ac:dyDescent="0.25">
      <c r="A58" s="19" t="s">
        <v>98</v>
      </c>
      <c r="B58" s="5">
        <f t="shared" si="4"/>
        <v>99731</v>
      </c>
      <c r="C58" s="5">
        <f t="shared" si="6"/>
        <v>39384</v>
      </c>
      <c r="D58" s="5">
        <f t="shared" si="6"/>
        <v>14856</v>
      </c>
      <c r="E58" s="5">
        <f t="shared" si="6"/>
        <v>34558</v>
      </c>
      <c r="F58" s="5">
        <f t="shared" si="6"/>
        <v>38927</v>
      </c>
      <c r="G58" s="5">
        <f t="shared" si="6"/>
        <v>21274</v>
      </c>
      <c r="H58" s="12">
        <f t="shared" si="6"/>
        <v>248730</v>
      </c>
    </row>
    <row r="59" spans="1:8" x14ac:dyDescent="0.25">
      <c r="A59" s="20" t="s">
        <v>85</v>
      </c>
      <c r="B59" s="10">
        <f t="shared" si="4"/>
        <v>12599085</v>
      </c>
      <c r="C59" s="10">
        <f t="shared" si="6"/>
        <v>2073879</v>
      </c>
      <c r="D59" s="10">
        <f t="shared" si="6"/>
        <v>7878987</v>
      </c>
      <c r="E59" s="10">
        <f t="shared" si="6"/>
        <v>2186068</v>
      </c>
      <c r="F59" s="10">
        <f t="shared" si="6"/>
        <v>1605083</v>
      </c>
      <c r="G59" s="10">
        <f t="shared" si="6"/>
        <v>1095511</v>
      </c>
      <c r="H59" s="13">
        <f t="shared" si="6"/>
        <v>27438613</v>
      </c>
    </row>
    <row r="60" spans="1:8" x14ac:dyDescent="0.25">
      <c r="A60" s="48" t="s">
        <v>129</v>
      </c>
    </row>
    <row r="61" spans="1:8" x14ac:dyDescent="0.25">
      <c r="A61" s="39" t="s">
        <v>346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99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>
        <f>Nat3A_H!B4+Nat3A_F!B4</f>
        <v>0</v>
      </c>
      <c r="C4" s="5">
        <f>Nat3A_H!C4+Nat3A_F!C4</f>
        <v>0</v>
      </c>
      <c r="D4" s="5">
        <f>Nat3A_H!D4+Nat3A_F!D4</f>
        <v>0</v>
      </c>
      <c r="E4" s="5">
        <f>Nat3A_H!E4+Nat3A_F!E4</f>
        <v>0</v>
      </c>
      <c r="F4" s="5">
        <f>Nat3A_H!F4+Nat3A_F!F4</f>
        <v>0</v>
      </c>
      <c r="G4" s="5">
        <f>Nat3A_H!G4+Nat3A_F!G4</f>
        <v>0</v>
      </c>
      <c r="H4" s="5">
        <f>Nat3A_H!H4+Nat3A_F!H4</f>
        <v>0</v>
      </c>
      <c r="I4" s="5">
        <f>Nat3A_H!I4+Nat3A_F!I4</f>
        <v>0</v>
      </c>
      <c r="J4" s="11">
        <f>Nat3A_H!J4+Nat3A_F!J4</f>
        <v>0</v>
      </c>
    </row>
    <row r="5" spans="1:10" x14ac:dyDescent="0.25">
      <c r="A5" s="19" t="s">
        <v>87</v>
      </c>
      <c r="B5" s="5">
        <f>Nat3A_H!B5+Nat3A_F!B5</f>
        <v>3666</v>
      </c>
      <c r="C5" s="5">
        <f>Nat3A_H!C5+Nat3A_F!C5</f>
        <v>104750</v>
      </c>
      <c r="D5" s="5">
        <f>Nat3A_H!D5+Nat3A_F!D5</f>
        <v>211990</v>
      </c>
      <c r="E5" s="5">
        <f>Nat3A_H!E5+Nat3A_F!E5</f>
        <v>266613</v>
      </c>
      <c r="F5" s="5">
        <f>Nat3A_H!F5+Nat3A_F!F5</f>
        <v>456381</v>
      </c>
      <c r="G5" s="5">
        <f>Nat3A_H!G5+Nat3A_F!G5</f>
        <v>349405</v>
      </c>
      <c r="H5" s="5">
        <f>Nat3A_H!H5+Nat3A_F!H5</f>
        <v>540709</v>
      </c>
      <c r="I5" s="5">
        <f>Nat3A_H!I5+Nat3A_F!I5</f>
        <v>439826</v>
      </c>
      <c r="J5" s="12">
        <f>Nat3A_H!J5+Nat3A_F!J5</f>
        <v>2373340</v>
      </c>
    </row>
    <row r="6" spans="1:10" x14ac:dyDescent="0.25">
      <c r="A6" s="19" t="s">
        <v>121</v>
      </c>
      <c r="B6" s="5">
        <f>Nat3A_H!B6+Nat3A_F!B6</f>
        <v>7456</v>
      </c>
      <c r="C6" s="5">
        <f>Nat3A_H!C6+Nat3A_F!C6</f>
        <v>143960</v>
      </c>
      <c r="D6" s="5">
        <f>Nat3A_H!D6+Nat3A_F!D6</f>
        <v>241344</v>
      </c>
      <c r="E6" s="5">
        <f>Nat3A_H!E6+Nat3A_F!E6</f>
        <v>282978</v>
      </c>
      <c r="F6" s="5">
        <f>Nat3A_H!F6+Nat3A_F!F6</f>
        <v>543578</v>
      </c>
      <c r="G6" s="5">
        <f>Nat3A_H!G6+Nat3A_F!G6</f>
        <v>631658</v>
      </c>
      <c r="H6" s="5">
        <f>Nat3A_H!H6+Nat3A_F!H6</f>
        <v>620160</v>
      </c>
      <c r="I6" s="5">
        <f>Nat3A_H!I6+Nat3A_F!I6</f>
        <v>1138309</v>
      </c>
      <c r="J6" s="12">
        <f>Nat3A_H!J6+Nat3A_F!J6</f>
        <v>3609443</v>
      </c>
    </row>
    <row r="7" spans="1:10" x14ac:dyDescent="0.25">
      <c r="A7" s="20" t="s">
        <v>85</v>
      </c>
      <c r="B7" s="10">
        <f>Nat3A_H!B7+Nat3A_F!B7</f>
        <v>11122</v>
      </c>
      <c r="C7" s="10">
        <f>Nat3A_H!C7+Nat3A_F!C7</f>
        <v>248710</v>
      </c>
      <c r="D7" s="10">
        <f>Nat3A_H!D7+Nat3A_F!D7</f>
        <v>453334</v>
      </c>
      <c r="E7" s="10">
        <f>Nat3A_H!E7+Nat3A_F!E7</f>
        <v>549591</v>
      </c>
      <c r="F7" s="10">
        <f>Nat3A_H!F7+Nat3A_F!F7</f>
        <v>999959</v>
      </c>
      <c r="G7" s="10">
        <f>Nat3A_H!G7+Nat3A_F!G7</f>
        <v>981063</v>
      </c>
      <c r="H7" s="10">
        <f>Nat3A_H!H7+Nat3A_F!H7</f>
        <v>1160869</v>
      </c>
      <c r="I7" s="10">
        <f>Nat3A_H!I7+Nat3A_F!I7</f>
        <v>1578135</v>
      </c>
      <c r="J7" s="13">
        <f>Nat3A_H!J7+Nat3A_F!J7</f>
        <v>5982783</v>
      </c>
    </row>
    <row r="8" spans="1:10" x14ac:dyDescent="0.25">
      <c r="A8" s="48" t="s">
        <v>348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immigrés devenus Français par acquisition sont employés. ","")</f>
        <v xml:space="preserve">Lecture : 456381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</row>
    <row r="12" spans="1:10" x14ac:dyDescent="0.25">
      <c r="A12" s="39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f>Nat3A_H!B15+Nat3A_F!B15</f>
        <v>420438</v>
      </c>
      <c r="C15" s="5">
        <f>Nat3A_H!C15+Nat3A_F!C15</f>
        <v>1574210</v>
      </c>
      <c r="D15" s="5">
        <f>Nat3A_H!D15+Nat3A_F!D15</f>
        <v>4368337</v>
      </c>
      <c r="E15" s="5">
        <f>Nat3A_H!E15+Nat3A_F!E15</f>
        <v>6813913</v>
      </c>
      <c r="F15" s="5">
        <f>Nat3A_H!F15+Nat3A_F!F15</f>
        <v>7509170</v>
      </c>
      <c r="G15" s="5">
        <f>Nat3A_H!G15+Nat3A_F!G15</f>
        <v>5556574</v>
      </c>
      <c r="H15" s="5">
        <f>Nat3A_H!H15+Nat3A_F!H15</f>
        <v>13019078</v>
      </c>
      <c r="I15" s="5">
        <f>Nat3A_H!I15+Nat3A_F!I15</f>
        <v>17929557</v>
      </c>
      <c r="J15" s="11">
        <f>Nat3A_H!J15+Nat3A_F!J15</f>
        <v>57191277</v>
      </c>
    </row>
    <row r="16" spans="1:10" x14ac:dyDescent="0.25">
      <c r="A16" s="19" t="s">
        <v>87</v>
      </c>
      <c r="B16" s="5">
        <f>Nat3A_H!B16+Nat3A_F!B16</f>
        <v>1012</v>
      </c>
      <c r="C16" s="5">
        <f>Nat3A_H!C16+Nat3A_F!C16</f>
        <v>15033</v>
      </c>
      <c r="D16" s="5">
        <f>Nat3A_H!D16+Nat3A_F!D16</f>
        <v>46262</v>
      </c>
      <c r="E16" s="5">
        <f>Nat3A_H!E16+Nat3A_F!E16</f>
        <v>75360</v>
      </c>
      <c r="F16" s="5">
        <f>Nat3A_H!F16+Nat3A_F!F16</f>
        <v>85940</v>
      </c>
      <c r="G16" s="5">
        <f>Nat3A_H!G16+Nat3A_F!G16</f>
        <v>54915</v>
      </c>
      <c r="H16" s="5">
        <f>Nat3A_H!H16+Nat3A_F!H16</f>
        <v>92590</v>
      </c>
      <c r="I16" s="5">
        <f>Nat3A_H!I16+Nat3A_F!I16</f>
        <v>158473</v>
      </c>
      <c r="J16" s="12">
        <f>Nat3A_H!J16+Nat3A_F!J16</f>
        <v>529585</v>
      </c>
    </row>
    <row r="17" spans="1:10" x14ac:dyDescent="0.25">
      <c r="A17" s="19" t="s">
        <v>121</v>
      </c>
      <c r="B17" s="5">
        <f>Nat3A_H!B17+Nat3A_F!B17</f>
        <v>199</v>
      </c>
      <c r="C17" s="5">
        <f>Nat3A_H!C17+Nat3A_F!C17</f>
        <v>5684</v>
      </c>
      <c r="D17" s="5">
        <f>Nat3A_H!D17+Nat3A_F!D17</f>
        <v>7911</v>
      </c>
      <c r="E17" s="5">
        <f>Nat3A_H!E17+Nat3A_F!E17</f>
        <v>13428</v>
      </c>
      <c r="F17" s="5">
        <f>Nat3A_H!F17+Nat3A_F!F17</f>
        <v>17575</v>
      </c>
      <c r="G17" s="5">
        <f>Nat3A_H!G17+Nat3A_F!G17</f>
        <v>22598</v>
      </c>
      <c r="H17" s="5">
        <f>Nat3A_H!H17+Nat3A_F!H17</f>
        <v>12237</v>
      </c>
      <c r="I17" s="5">
        <f>Nat3A_H!I17+Nat3A_F!I17</f>
        <v>517776</v>
      </c>
      <c r="J17" s="12">
        <f>Nat3A_H!J17+Nat3A_F!J17</f>
        <v>597408</v>
      </c>
    </row>
    <row r="18" spans="1:10" x14ac:dyDescent="0.25">
      <c r="A18" s="20" t="s">
        <v>85</v>
      </c>
      <c r="B18" s="10">
        <f>Nat3A_H!B18+Nat3A_F!B18</f>
        <v>421649</v>
      </c>
      <c r="C18" s="10">
        <f>Nat3A_H!C18+Nat3A_F!C18</f>
        <v>1594927</v>
      </c>
      <c r="D18" s="10">
        <f>Nat3A_H!D18+Nat3A_F!D18</f>
        <v>4422510</v>
      </c>
      <c r="E18" s="10">
        <f>Nat3A_H!E18+Nat3A_F!E18</f>
        <v>6902701</v>
      </c>
      <c r="F18" s="10">
        <f>Nat3A_H!F18+Nat3A_F!F18</f>
        <v>7612685</v>
      </c>
      <c r="G18" s="10">
        <f>Nat3A_H!G18+Nat3A_F!G18</f>
        <v>5634087</v>
      </c>
      <c r="H18" s="10">
        <f>Nat3A_H!H18+Nat3A_F!H18</f>
        <v>13123905</v>
      </c>
      <c r="I18" s="10">
        <f>Nat3A_H!I18+Nat3A_F!I18</f>
        <v>18605806</v>
      </c>
      <c r="J18" s="13">
        <f>Nat3A_H!J18+Nat3A_F!J18</f>
        <v>58318270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non immigrés devenus Français par acquisition (individus nés en France de nationalité étrangère) sont employés. ","")</f>
        <v xml:space="preserve">Lecture : 85940 non 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347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0">B15+B4</f>
        <v>420438</v>
      </c>
      <c r="C26" s="5">
        <f t="shared" si="0"/>
        <v>1574210</v>
      </c>
      <c r="D26" s="5">
        <f t="shared" si="0"/>
        <v>4368337</v>
      </c>
      <c r="E26" s="5">
        <f t="shared" si="0"/>
        <v>6813913</v>
      </c>
      <c r="F26" s="5">
        <f t="shared" si="0"/>
        <v>7509170</v>
      </c>
      <c r="G26" s="5">
        <f t="shared" si="0"/>
        <v>5556574</v>
      </c>
      <c r="H26" s="5">
        <f t="shared" si="0"/>
        <v>13019078</v>
      </c>
      <c r="I26" s="5">
        <f t="shared" si="0"/>
        <v>17929557</v>
      </c>
      <c r="J26" s="11">
        <f t="shared" si="0"/>
        <v>57191277</v>
      </c>
    </row>
    <row r="27" spans="1:10" x14ac:dyDescent="0.25">
      <c r="A27" s="19" t="s">
        <v>87</v>
      </c>
      <c r="B27" s="5">
        <f t="shared" ref="B27:J27" si="1">B16+B5</f>
        <v>4678</v>
      </c>
      <c r="C27" s="5">
        <f t="shared" si="1"/>
        <v>119783</v>
      </c>
      <c r="D27" s="5">
        <f t="shared" si="1"/>
        <v>258252</v>
      </c>
      <c r="E27" s="5">
        <f t="shared" si="1"/>
        <v>341973</v>
      </c>
      <c r="F27" s="5">
        <f t="shared" si="1"/>
        <v>542321</v>
      </c>
      <c r="G27" s="5">
        <f t="shared" si="1"/>
        <v>404320</v>
      </c>
      <c r="H27" s="5">
        <f t="shared" si="1"/>
        <v>633299</v>
      </c>
      <c r="I27" s="5">
        <f t="shared" si="1"/>
        <v>598299</v>
      </c>
      <c r="J27" s="12">
        <f t="shared" si="1"/>
        <v>2902925</v>
      </c>
    </row>
    <row r="28" spans="1:10" x14ac:dyDescent="0.25">
      <c r="A28" s="19" t="s">
        <v>121</v>
      </c>
      <c r="B28" s="5">
        <f t="shared" ref="B28:J28" si="2">B17+B6</f>
        <v>7655</v>
      </c>
      <c r="C28" s="5">
        <f t="shared" si="2"/>
        <v>149644</v>
      </c>
      <c r="D28" s="5">
        <f t="shared" si="2"/>
        <v>249255</v>
      </c>
      <c r="E28" s="5">
        <f t="shared" si="2"/>
        <v>296406</v>
      </c>
      <c r="F28" s="5">
        <f t="shared" si="2"/>
        <v>561153</v>
      </c>
      <c r="G28" s="5">
        <f t="shared" si="2"/>
        <v>654256</v>
      </c>
      <c r="H28" s="5">
        <f t="shared" si="2"/>
        <v>632397</v>
      </c>
      <c r="I28" s="5">
        <f t="shared" si="2"/>
        <v>1656085</v>
      </c>
      <c r="J28" s="12">
        <f t="shared" si="2"/>
        <v>4206851</v>
      </c>
    </row>
    <row r="29" spans="1:10" x14ac:dyDescent="0.25">
      <c r="A29" s="20" t="s">
        <v>85</v>
      </c>
      <c r="B29" s="10">
        <f t="shared" ref="B29:J29" si="3">B18+B7</f>
        <v>432771</v>
      </c>
      <c r="C29" s="10">
        <f t="shared" si="3"/>
        <v>1843637</v>
      </c>
      <c r="D29" s="10">
        <f t="shared" si="3"/>
        <v>4875844</v>
      </c>
      <c r="E29" s="10">
        <f t="shared" si="3"/>
        <v>7452292</v>
      </c>
      <c r="F29" s="10">
        <f t="shared" si="3"/>
        <v>8612644</v>
      </c>
      <c r="G29" s="10">
        <f t="shared" si="3"/>
        <v>6615150</v>
      </c>
      <c r="H29" s="10">
        <f t="shared" si="3"/>
        <v>14284774</v>
      </c>
      <c r="I29" s="10">
        <f t="shared" si="3"/>
        <v>20183941</v>
      </c>
      <c r="J29" s="13">
        <f t="shared" si="3"/>
        <v>64301053</v>
      </c>
    </row>
    <row r="30" spans="1:10" x14ac:dyDescent="0.25">
      <c r="A30" s="48" t="s">
        <v>129</v>
      </c>
    </row>
    <row r="31" spans="1:10" x14ac:dyDescent="0.25">
      <c r="A31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2202</v>
      </c>
      <c r="C5" s="5">
        <v>78957</v>
      </c>
      <c r="D5" s="5">
        <v>125915</v>
      </c>
      <c r="E5" s="5">
        <v>129201</v>
      </c>
      <c r="F5" s="5">
        <v>105672</v>
      </c>
      <c r="G5" s="5">
        <v>266932</v>
      </c>
      <c r="H5" s="5">
        <v>262427</v>
      </c>
      <c r="I5" s="5">
        <v>136668</v>
      </c>
      <c r="J5" s="12">
        <f t="shared" ref="J5:J6" si="0">SUM(B5:I5)</f>
        <v>1107974</v>
      </c>
    </row>
    <row r="6" spans="1:10" x14ac:dyDescent="0.25">
      <c r="A6" s="19" t="s">
        <v>121</v>
      </c>
      <c r="B6" s="5">
        <v>4784</v>
      </c>
      <c r="C6" s="5">
        <v>110694</v>
      </c>
      <c r="D6" s="5">
        <v>139369</v>
      </c>
      <c r="E6" s="5">
        <v>141583</v>
      </c>
      <c r="F6" s="5">
        <v>145048</v>
      </c>
      <c r="G6" s="5">
        <v>503850</v>
      </c>
      <c r="H6" s="5">
        <v>356235</v>
      </c>
      <c r="I6" s="5">
        <v>407665</v>
      </c>
      <c r="J6" s="12">
        <f t="shared" si="0"/>
        <v>1809228</v>
      </c>
    </row>
    <row r="7" spans="1:10" x14ac:dyDescent="0.25">
      <c r="A7" s="20" t="s">
        <v>85</v>
      </c>
      <c r="B7" s="10">
        <f>SUM(B4:B6)</f>
        <v>6986</v>
      </c>
      <c r="C7" s="10">
        <f t="shared" ref="C7:J7" si="1">SUM(C4:C6)</f>
        <v>189651</v>
      </c>
      <c r="D7" s="10">
        <f t="shared" si="1"/>
        <v>265284</v>
      </c>
      <c r="E7" s="10">
        <f t="shared" si="1"/>
        <v>270784</v>
      </c>
      <c r="F7" s="10">
        <f t="shared" si="1"/>
        <v>250720</v>
      </c>
      <c r="G7" s="10">
        <f t="shared" si="1"/>
        <v>770782</v>
      </c>
      <c r="H7" s="10">
        <f t="shared" si="1"/>
        <v>618662</v>
      </c>
      <c r="I7" s="10">
        <f t="shared" si="1"/>
        <v>544333</v>
      </c>
      <c r="J7" s="13">
        <f t="shared" si="1"/>
        <v>2917202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hommes immigrés devenus Français par acquisition sont employés. ","")</f>
        <v xml:space="preserve">Lecture : 105672 hommes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310983</v>
      </c>
      <c r="C15" s="5">
        <v>1106586</v>
      </c>
      <c r="D15" s="5">
        <v>2571646</v>
      </c>
      <c r="E15" s="5">
        <v>3141186</v>
      </c>
      <c r="F15" s="5">
        <v>1827136</v>
      </c>
      <c r="G15" s="5">
        <v>4498837</v>
      </c>
      <c r="H15" s="5">
        <v>5730241</v>
      </c>
      <c r="I15" s="5">
        <v>8459895</v>
      </c>
      <c r="J15" s="11">
        <f>SUM(B15:I15)</f>
        <v>27646510</v>
      </c>
    </row>
    <row r="16" spans="1:10" x14ac:dyDescent="0.25">
      <c r="A16" s="19" t="s">
        <v>87</v>
      </c>
      <c r="B16" s="5">
        <v>653</v>
      </c>
      <c r="C16" s="5">
        <v>11075</v>
      </c>
      <c r="D16" s="5">
        <v>25239</v>
      </c>
      <c r="E16" s="5">
        <v>32989</v>
      </c>
      <c r="F16" s="5">
        <v>18806</v>
      </c>
      <c r="G16" s="5">
        <v>44682</v>
      </c>
      <c r="H16" s="5">
        <v>44319</v>
      </c>
      <c r="I16" s="5">
        <v>70277</v>
      </c>
      <c r="J16" s="12">
        <f t="shared" ref="J16:J17" si="2">SUM(B16:I16)</f>
        <v>248040</v>
      </c>
    </row>
    <row r="17" spans="1:10" x14ac:dyDescent="0.25">
      <c r="A17" s="19" t="s">
        <v>121</v>
      </c>
      <c r="B17" s="5">
        <v>157</v>
      </c>
      <c r="C17" s="5">
        <v>4884</v>
      </c>
      <c r="D17" s="5">
        <v>5209</v>
      </c>
      <c r="E17" s="5">
        <v>8440</v>
      </c>
      <c r="F17" s="5">
        <v>5365</v>
      </c>
      <c r="G17" s="5">
        <v>19781</v>
      </c>
      <c r="H17" s="5">
        <v>6994</v>
      </c>
      <c r="I17" s="5">
        <v>264909</v>
      </c>
      <c r="J17" s="12">
        <f t="shared" si="2"/>
        <v>315739</v>
      </c>
    </row>
    <row r="18" spans="1:10" x14ac:dyDescent="0.25">
      <c r="A18" s="20" t="s">
        <v>85</v>
      </c>
      <c r="B18" s="10">
        <f>SUM(B15:B17)</f>
        <v>311793</v>
      </c>
      <c r="C18" s="10">
        <f t="shared" ref="C18" si="3">SUM(C15:C17)</f>
        <v>1122545</v>
      </c>
      <c r="D18" s="10">
        <f t="shared" ref="D18" si="4">SUM(D15:D17)</f>
        <v>2602094</v>
      </c>
      <c r="E18" s="10">
        <f t="shared" ref="E18" si="5">SUM(E15:E17)</f>
        <v>3182615</v>
      </c>
      <c r="F18" s="10">
        <f t="shared" ref="F18" si="6">SUM(F15:F17)</f>
        <v>1851307</v>
      </c>
      <c r="G18" s="10">
        <f t="shared" ref="G18" si="7">SUM(G15:G17)</f>
        <v>4563300</v>
      </c>
      <c r="H18" s="10">
        <f t="shared" ref="H18" si="8">SUM(H15:H17)</f>
        <v>5781554</v>
      </c>
      <c r="I18" s="10">
        <f t="shared" ref="I18:J18" si="9">SUM(I15:I17)</f>
        <v>8795081</v>
      </c>
      <c r="J18" s="13">
        <f t="shared" si="9"/>
        <v>28210289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hommes non immigrés devenus Français par acquisition (individus nés en France de nationalité étrangère) sont employés. ","")</f>
        <v xml:space="preserve">Lecture : 18806 hommes non 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347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10">B15+B4</f>
        <v>310983</v>
      </c>
      <c r="C26" s="5">
        <f t="shared" si="10"/>
        <v>1106586</v>
      </c>
      <c r="D26" s="5">
        <f t="shared" si="10"/>
        <v>2571646</v>
      </c>
      <c r="E26" s="5">
        <f t="shared" si="10"/>
        <v>3141186</v>
      </c>
      <c r="F26" s="5">
        <f t="shared" si="10"/>
        <v>1827136</v>
      </c>
      <c r="G26" s="5">
        <f t="shared" si="10"/>
        <v>4498837</v>
      </c>
      <c r="H26" s="5">
        <f t="shared" si="10"/>
        <v>5730241</v>
      </c>
      <c r="I26" s="5">
        <f t="shared" si="10"/>
        <v>8459895</v>
      </c>
      <c r="J26" s="11">
        <f t="shared" si="10"/>
        <v>27646510</v>
      </c>
    </row>
    <row r="27" spans="1:10" x14ac:dyDescent="0.25">
      <c r="A27" s="19" t="s">
        <v>87</v>
      </c>
      <c r="B27" s="5">
        <f t="shared" ref="B27:J27" si="11">B16+B5</f>
        <v>2855</v>
      </c>
      <c r="C27" s="5">
        <f t="shared" si="11"/>
        <v>90032</v>
      </c>
      <c r="D27" s="5">
        <f t="shared" si="11"/>
        <v>151154</v>
      </c>
      <c r="E27" s="5">
        <f t="shared" si="11"/>
        <v>162190</v>
      </c>
      <c r="F27" s="5">
        <f t="shared" si="11"/>
        <v>124478</v>
      </c>
      <c r="G27" s="5">
        <f t="shared" si="11"/>
        <v>311614</v>
      </c>
      <c r="H27" s="5">
        <f t="shared" si="11"/>
        <v>306746</v>
      </c>
      <c r="I27" s="5">
        <f t="shared" si="11"/>
        <v>206945</v>
      </c>
      <c r="J27" s="12">
        <f t="shared" si="11"/>
        <v>1356014</v>
      </c>
    </row>
    <row r="28" spans="1:10" x14ac:dyDescent="0.25">
      <c r="A28" s="19" t="s">
        <v>121</v>
      </c>
      <c r="B28" s="5">
        <f t="shared" ref="B28:J28" si="12">B17+B6</f>
        <v>4941</v>
      </c>
      <c r="C28" s="5">
        <f t="shared" si="12"/>
        <v>115578</v>
      </c>
      <c r="D28" s="5">
        <f t="shared" si="12"/>
        <v>144578</v>
      </c>
      <c r="E28" s="5">
        <f t="shared" si="12"/>
        <v>150023</v>
      </c>
      <c r="F28" s="5">
        <f t="shared" si="12"/>
        <v>150413</v>
      </c>
      <c r="G28" s="5">
        <f t="shared" si="12"/>
        <v>523631</v>
      </c>
      <c r="H28" s="5">
        <f t="shared" si="12"/>
        <v>363229</v>
      </c>
      <c r="I28" s="5">
        <f t="shared" si="12"/>
        <v>672574</v>
      </c>
      <c r="J28" s="12">
        <f t="shared" si="12"/>
        <v>2124967</v>
      </c>
    </row>
    <row r="29" spans="1:10" x14ac:dyDescent="0.25">
      <c r="A29" s="20" t="s">
        <v>85</v>
      </c>
      <c r="B29" s="10">
        <f t="shared" ref="B29:J29" si="13">B18+B7</f>
        <v>318779</v>
      </c>
      <c r="C29" s="10">
        <f t="shared" si="13"/>
        <v>1312196</v>
      </c>
      <c r="D29" s="10">
        <f t="shared" si="13"/>
        <v>2867378</v>
      </c>
      <c r="E29" s="10">
        <f t="shared" si="13"/>
        <v>3453399</v>
      </c>
      <c r="F29" s="10">
        <f t="shared" si="13"/>
        <v>2102027</v>
      </c>
      <c r="G29" s="10">
        <f t="shared" si="13"/>
        <v>5334082</v>
      </c>
      <c r="H29" s="10">
        <f t="shared" si="13"/>
        <v>6400216</v>
      </c>
      <c r="I29" s="10">
        <f t="shared" si="13"/>
        <v>9339414</v>
      </c>
      <c r="J29" s="13">
        <f t="shared" si="13"/>
        <v>31127491</v>
      </c>
    </row>
    <row r="30" spans="1:10" x14ac:dyDescent="0.25">
      <c r="A30" s="48" t="s">
        <v>129</v>
      </c>
    </row>
    <row r="31" spans="1:10" x14ac:dyDescent="0.25">
      <c r="A31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120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1464</v>
      </c>
      <c r="C5" s="5">
        <v>25793</v>
      </c>
      <c r="D5" s="5">
        <v>86075</v>
      </c>
      <c r="E5" s="5">
        <v>137412</v>
      </c>
      <c r="F5" s="5">
        <v>350709</v>
      </c>
      <c r="G5" s="5">
        <v>82473</v>
      </c>
      <c r="H5" s="5">
        <v>278282</v>
      </c>
      <c r="I5" s="5">
        <v>303158</v>
      </c>
      <c r="J5" s="12">
        <f t="shared" ref="J5:J6" si="0">SUM(B5:I5)</f>
        <v>1265366</v>
      </c>
    </row>
    <row r="6" spans="1:10" x14ac:dyDescent="0.25">
      <c r="A6" s="19" t="s">
        <v>121</v>
      </c>
      <c r="B6" s="5">
        <v>2672</v>
      </c>
      <c r="C6" s="5">
        <v>33266</v>
      </c>
      <c r="D6" s="5">
        <v>101975</v>
      </c>
      <c r="E6" s="5">
        <v>141395</v>
      </c>
      <c r="F6" s="5">
        <v>398530</v>
      </c>
      <c r="G6" s="5">
        <v>127808</v>
      </c>
      <c r="H6" s="5">
        <v>263925</v>
      </c>
      <c r="I6" s="5">
        <v>730644</v>
      </c>
      <c r="J6" s="12">
        <f t="shared" si="0"/>
        <v>1800215</v>
      </c>
    </row>
    <row r="7" spans="1:10" x14ac:dyDescent="0.25">
      <c r="A7" s="20" t="s">
        <v>85</v>
      </c>
      <c r="B7" s="10">
        <f>SUM(B4:B6)</f>
        <v>4136</v>
      </c>
      <c r="C7" s="10">
        <f t="shared" ref="C7:J7" si="1">SUM(C4:C6)</f>
        <v>59059</v>
      </c>
      <c r="D7" s="10">
        <f t="shared" si="1"/>
        <v>188050</v>
      </c>
      <c r="E7" s="10">
        <f t="shared" si="1"/>
        <v>278807</v>
      </c>
      <c r="F7" s="10">
        <f t="shared" si="1"/>
        <v>749239</v>
      </c>
      <c r="G7" s="10">
        <f t="shared" si="1"/>
        <v>210281</v>
      </c>
      <c r="H7" s="10">
        <f t="shared" si="1"/>
        <v>542207</v>
      </c>
      <c r="I7" s="10">
        <f t="shared" si="1"/>
        <v>1033802</v>
      </c>
      <c r="J7" s="13">
        <f t="shared" si="1"/>
        <v>3065581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femmes immigrées devenues Française par acquisition sont employés. ","")</f>
        <v xml:space="preserve">Lecture : 350709 femmes immigrées devenues Française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347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109455</v>
      </c>
      <c r="C15" s="5">
        <v>467624</v>
      </c>
      <c r="D15" s="5">
        <v>1796691</v>
      </c>
      <c r="E15" s="5">
        <v>3672727</v>
      </c>
      <c r="F15" s="5">
        <v>5682034</v>
      </c>
      <c r="G15" s="5">
        <v>1057737</v>
      </c>
      <c r="H15" s="5">
        <v>7288837</v>
      </c>
      <c r="I15" s="5">
        <v>9469662</v>
      </c>
      <c r="J15" s="11">
        <f>SUM(B15:I15)</f>
        <v>29544767</v>
      </c>
    </row>
    <row r="16" spans="1:10" x14ac:dyDescent="0.25">
      <c r="A16" s="19" t="s">
        <v>87</v>
      </c>
      <c r="B16" s="5">
        <v>359</v>
      </c>
      <c r="C16" s="5">
        <v>3958</v>
      </c>
      <c r="D16" s="5">
        <v>21023</v>
      </c>
      <c r="E16" s="5">
        <v>42371</v>
      </c>
      <c r="F16" s="5">
        <v>67134</v>
      </c>
      <c r="G16" s="5">
        <v>10233</v>
      </c>
      <c r="H16" s="5">
        <v>48271</v>
      </c>
      <c r="I16" s="5">
        <v>88196</v>
      </c>
      <c r="J16" s="12">
        <f t="shared" ref="J16:J17" si="2">SUM(B16:I16)</f>
        <v>281545</v>
      </c>
    </row>
    <row r="17" spans="1:10" x14ac:dyDescent="0.25">
      <c r="A17" s="19" t="s">
        <v>121</v>
      </c>
      <c r="B17" s="5">
        <v>42</v>
      </c>
      <c r="C17" s="5">
        <v>800</v>
      </c>
      <c r="D17" s="5">
        <v>2702</v>
      </c>
      <c r="E17" s="5">
        <v>4988</v>
      </c>
      <c r="F17" s="5">
        <v>12210</v>
      </c>
      <c r="G17" s="5">
        <v>2817</v>
      </c>
      <c r="H17" s="5">
        <v>5243</v>
      </c>
      <c r="I17" s="5">
        <v>252867</v>
      </c>
      <c r="J17" s="12">
        <f t="shared" si="2"/>
        <v>281669</v>
      </c>
    </row>
    <row r="18" spans="1:10" x14ac:dyDescent="0.25">
      <c r="A18" s="20" t="s">
        <v>85</v>
      </c>
      <c r="B18" s="10">
        <f>SUM(B15:B17)</f>
        <v>109856</v>
      </c>
      <c r="C18" s="10">
        <f t="shared" ref="C18:J18" si="3">SUM(C15:C17)</f>
        <v>472382</v>
      </c>
      <c r="D18" s="10">
        <f t="shared" si="3"/>
        <v>1820416</v>
      </c>
      <c r="E18" s="10">
        <f t="shared" si="3"/>
        <v>3720086</v>
      </c>
      <c r="F18" s="10">
        <f t="shared" si="3"/>
        <v>5761378</v>
      </c>
      <c r="G18" s="10">
        <f t="shared" si="3"/>
        <v>1070787</v>
      </c>
      <c r="H18" s="10">
        <f t="shared" si="3"/>
        <v>7342351</v>
      </c>
      <c r="I18" s="10">
        <f t="shared" si="3"/>
        <v>9810725</v>
      </c>
      <c r="J18" s="13">
        <f t="shared" si="3"/>
        <v>30107981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femmes non immigrées devenues Française par acquisition (individus nés en France de nationalité étrangère) sont employés. ","")</f>
        <v xml:space="preserve">Lecture : 67134 femmes non immigrées devenues Française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347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B22" s="40"/>
      <c r="C22" s="40"/>
      <c r="D22" s="40"/>
      <c r="E22" s="40"/>
      <c r="F22" s="40"/>
      <c r="G22" s="40"/>
      <c r="H22" s="40"/>
      <c r="I22" s="40"/>
      <c r="J22" s="40"/>
    </row>
    <row r="24" spans="1:10" x14ac:dyDescent="0.25">
      <c r="A24" s="3" t="s">
        <v>28</v>
      </c>
    </row>
    <row r="25" spans="1:10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23" t="s">
        <v>113</v>
      </c>
    </row>
    <row r="26" spans="1:10" x14ac:dyDescent="0.25">
      <c r="A26" s="17" t="s">
        <v>86</v>
      </c>
      <c r="B26" s="5">
        <f t="shared" ref="B26:J26" si="4">B15+B4</f>
        <v>109455</v>
      </c>
      <c r="C26" s="5">
        <f t="shared" si="4"/>
        <v>467624</v>
      </c>
      <c r="D26" s="5">
        <f t="shared" si="4"/>
        <v>1796691</v>
      </c>
      <c r="E26" s="5">
        <f t="shared" si="4"/>
        <v>3672727</v>
      </c>
      <c r="F26" s="5">
        <f t="shared" si="4"/>
        <v>5682034</v>
      </c>
      <c r="G26" s="5">
        <f t="shared" si="4"/>
        <v>1057737</v>
      </c>
      <c r="H26" s="5">
        <f t="shared" si="4"/>
        <v>7288837</v>
      </c>
      <c r="I26" s="5">
        <f t="shared" si="4"/>
        <v>9469662</v>
      </c>
      <c r="J26" s="11">
        <f t="shared" si="4"/>
        <v>29544767</v>
      </c>
    </row>
    <row r="27" spans="1:10" x14ac:dyDescent="0.25">
      <c r="A27" s="19" t="s">
        <v>87</v>
      </c>
      <c r="B27" s="5">
        <f t="shared" ref="B27:J27" si="5">B16+B5</f>
        <v>1823</v>
      </c>
      <c r="C27" s="5">
        <f t="shared" si="5"/>
        <v>29751</v>
      </c>
      <c r="D27" s="5">
        <f t="shared" si="5"/>
        <v>107098</v>
      </c>
      <c r="E27" s="5">
        <f t="shared" si="5"/>
        <v>179783</v>
      </c>
      <c r="F27" s="5">
        <f t="shared" si="5"/>
        <v>417843</v>
      </c>
      <c r="G27" s="5">
        <f t="shared" si="5"/>
        <v>92706</v>
      </c>
      <c r="H27" s="5">
        <f t="shared" si="5"/>
        <v>326553</v>
      </c>
      <c r="I27" s="5">
        <f t="shared" si="5"/>
        <v>391354</v>
      </c>
      <c r="J27" s="12">
        <f t="shared" si="5"/>
        <v>1546911</v>
      </c>
    </row>
    <row r="28" spans="1:10" x14ac:dyDescent="0.25">
      <c r="A28" s="19" t="s">
        <v>121</v>
      </c>
      <c r="B28" s="5">
        <f t="shared" ref="B28:J28" si="6">B17+B6</f>
        <v>2714</v>
      </c>
      <c r="C28" s="5">
        <f t="shared" si="6"/>
        <v>34066</v>
      </c>
      <c r="D28" s="5">
        <f t="shared" si="6"/>
        <v>104677</v>
      </c>
      <c r="E28" s="5">
        <f t="shared" si="6"/>
        <v>146383</v>
      </c>
      <c r="F28" s="5">
        <f t="shared" si="6"/>
        <v>410740</v>
      </c>
      <c r="G28" s="5">
        <f t="shared" si="6"/>
        <v>130625</v>
      </c>
      <c r="H28" s="5">
        <f t="shared" si="6"/>
        <v>269168</v>
      </c>
      <c r="I28" s="5">
        <f t="shared" si="6"/>
        <v>983511</v>
      </c>
      <c r="J28" s="12">
        <f t="shared" si="6"/>
        <v>2081884</v>
      </c>
    </row>
    <row r="29" spans="1:10" x14ac:dyDescent="0.25">
      <c r="A29" s="20" t="s">
        <v>85</v>
      </c>
      <c r="B29" s="10">
        <f t="shared" ref="B29:J29" si="7">B18+B7</f>
        <v>113992</v>
      </c>
      <c r="C29" s="10">
        <f t="shared" si="7"/>
        <v>531441</v>
      </c>
      <c r="D29" s="10">
        <f t="shared" si="7"/>
        <v>2008466</v>
      </c>
      <c r="E29" s="10">
        <f t="shared" si="7"/>
        <v>3998893</v>
      </c>
      <c r="F29" s="10">
        <f t="shared" si="7"/>
        <v>6510617</v>
      </c>
      <c r="G29" s="10">
        <f t="shared" si="7"/>
        <v>1281068</v>
      </c>
      <c r="H29" s="10">
        <f t="shared" si="7"/>
        <v>7884558</v>
      </c>
      <c r="I29" s="10">
        <f t="shared" si="7"/>
        <v>10844527</v>
      </c>
      <c r="J29" s="13">
        <f t="shared" si="7"/>
        <v>33173562</v>
      </c>
    </row>
    <row r="30" spans="1:10" x14ac:dyDescent="0.25">
      <c r="A30" s="48" t="s">
        <v>129</v>
      </c>
    </row>
    <row r="31" spans="1:10" x14ac:dyDescent="0.25">
      <c r="A31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/>
  </sheetViews>
  <sheetFormatPr baseColWidth="10" defaultRowHeight="15" x14ac:dyDescent="0.25"/>
  <cols>
    <col min="1" max="1" width="26.42578125" style="2" customWidth="1"/>
    <col min="2" max="9" width="16.42578125" style="2" customWidth="1"/>
    <col min="10" max="10" width="12.7109375" style="2" bestFit="1" customWidth="1"/>
    <col min="11" max="16384" width="11.42578125" style="2"/>
  </cols>
  <sheetData>
    <row r="1" spans="1:18" x14ac:dyDescent="0.25">
      <c r="A1" s="1" t="s">
        <v>99</v>
      </c>
    </row>
    <row r="2" spans="1:18" x14ac:dyDescent="0.25">
      <c r="A2" s="3" t="s">
        <v>69</v>
      </c>
    </row>
    <row r="3" spans="1:18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16" t="s">
        <v>85</v>
      </c>
    </row>
    <row r="4" spans="1:18" x14ac:dyDescent="0.25">
      <c r="A4" s="17" t="s">
        <v>86</v>
      </c>
      <c r="B4" s="33"/>
      <c r="C4" s="34"/>
      <c r="D4" s="34"/>
      <c r="E4" s="34"/>
      <c r="F4" s="34"/>
      <c r="G4" s="34"/>
      <c r="H4" s="34"/>
      <c r="I4" s="34"/>
      <c r="J4" s="11"/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87</v>
      </c>
      <c r="B5" s="35">
        <v>3667</v>
      </c>
      <c r="C5" s="5">
        <v>104750</v>
      </c>
      <c r="D5" s="5">
        <v>211990</v>
      </c>
      <c r="E5" s="5">
        <v>266613</v>
      </c>
      <c r="F5" s="5">
        <v>456381</v>
      </c>
      <c r="G5" s="5">
        <v>349405</v>
      </c>
      <c r="H5" s="5">
        <v>540709</v>
      </c>
      <c r="I5" s="5">
        <v>439826</v>
      </c>
      <c r="J5" s="12">
        <f t="shared" ref="J5:J16" si="0">SUM(B5:I5)</f>
        <v>2373341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88</v>
      </c>
      <c r="B6" s="35">
        <v>832</v>
      </c>
      <c r="C6" s="5">
        <v>22667</v>
      </c>
      <c r="D6" s="5">
        <v>12733</v>
      </c>
      <c r="E6" s="5">
        <v>31152</v>
      </c>
      <c r="F6" s="5">
        <v>83073</v>
      </c>
      <c r="G6" s="5">
        <v>129533</v>
      </c>
      <c r="H6" s="5">
        <v>117690</v>
      </c>
      <c r="I6" s="5">
        <v>73568</v>
      </c>
      <c r="J6" s="12">
        <f t="shared" si="0"/>
        <v>471248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89</v>
      </c>
      <c r="B7" s="35">
        <v>223</v>
      </c>
      <c r="C7" s="5">
        <v>6074</v>
      </c>
      <c r="D7" s="5">
        <v>18512</v>
      </c>
      <c r="E7" s="5">
        <v>13630</v>
      </c>
      <c r="F7" s="5">
        <v>14967</v>
      </c>
      <c r="G7" s="5">
        <v>15879</v>
      </c>
      <c r="H7" s="5">
        <v>62362</v>
      </c>
      <c r="I7" s="5">
        <v>37462</v>
      </c>
      <c r="J7" s="12">
        <f t="shared" si="0"/>
        <v>169109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90</v>
      </c>
      <c r="B8" s="35">
        <v>342</v>
      </c>
      <c r="C8" s="5">
        <v>3884</v>
      </c>
      <c r="D8" s="5">
        <v>13685</v>
      </c>
      <c r="E8" s="5">
        <v>13447</v>
      </c>
      <c r="F8" s="5">
        <v>13528</v>
      </c>
      <c r="G8" s="5">
        <v>16344</v>
      </c>
      <c r="H8" s="5">
        <v>44520</v>
      </c>
      <c r="I8" s="5">
        <v>33279</v>
      </c>
      <c r="J8" s="12">
        <f t="shared" si="0"/>
        <v>139029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19" t="s">
        <v>91</v>
      </c>
      <c r="B9" s="35">
        <v>3692</v>
      </c>
      <c r="C9" s="5">
        <v>33314</v>
      </c>
      <c r="D9" s="5">
        <v>74493</v>
      </c>
      <c r="E9" s="5">
        <v>67748</v>
      </c>
      <c r="F9" s="5">
        <v>64046</v>
      </c>
      <c r="G9" s="5">
        <v>58484</v>
      </c>
      <c r="H9" s="5">
        <v>113308</v>
      </c>
      <c r="I9" s="5">
        <v>143539</v>
      </c>
      <c r="J9" s="12">
        <f t="shared" si="0"/>
        <v>558624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19" t="s">
        <v>92</v>
      </c>
      <c r="B10" s="35">
        <v>640</v>
      </c>
      <c r="C10" s="5">
        <v>5646</v>
      </c>
      <c r="D10" s="5">
        <v>12010</v>
      </c>
      <c r="E10" s="5">
        <v>15403</v>
      </c>
      <c r="F10" s="5">
        <v>23710</v>
      </c>
      <c r="G10" s="5">
        <v>22737</v>
      </c>
      <c r="H10" s="5">
        <v>19622</v>
      </c>
      <c r="I10" s="5">
        <v>80824</v>
      </c>
      <c r="J10" s="12">
        <f t="shared" si="0"/>
        <v>180592</v>
      </c>
      <c r="K10" s="114"/>
      <c r="L10" s="114"/>
      <c r="M10" s="114"/>
      <c r="N10" s="114"/>
      <c r="O10" s="114"/>
      <c r="P10" s="114"/>
      <c r="Q10" s="114"/>
      <c r="R10" s="114"/>
    </row>
    <row r="11" spans="1:18" x14ac:dyDescent="0.25">
      <c r="A11" s="19" t="s">
        <v>93</v>
      </c>
      <c r="B11" s="35">
        <v>121</v>
      </c>
      <c r="C11" s="5">
        <v>12782</v>
      </c>
      <c r="D11" s="5">
        <v>13983</v>
      </c>
      <c r="E11" s="5">
        <v>23490</v>
      </c>
      <c r="F11" s="5">
        <v>60971</v>
      </c>
      <c r="G11" s="5">
        <v>68471</v>
      </c>
      <c r="H11" s="5">
        <v>106839</v>
      </c>
      <c r="I11" s="5">
        <v>139429</v>
      </c>
      <c r="J11" s="12">
        <f t="shared" si="0"/>
        <v>426086</v>
      </c>
      <c r="K11" s="114"/>
      <c r="L11" s="114"/>
      <c r="M11" s="114"/>
      <c r="N11" s="114"/>
      <c r="O11" s="114"/>
      <c r="P11" s="114"/>
      <c r="Q11" s="114"/>
      <c r="R11" s="114"/>
    </row>
    <row r="12" spans="1:18" x14ac:dyDescent="0.25">
      <c r="A12" s="19" t="s">
        <v>94</v>
      </c>
      <c r="B12" s="35">
        <v>589</v>
      </c>
      <c r="C12" s="5">
        <v>11875</v>
      </c>
      <c r="D12" s="5">
        <v>13971</v>
      </c>
      <c r="E12" s="5">
        <v>20071</v>
      </c>
      <c r="F12" s="5">
        <v>50483</v>
      </c>
      <c r="G12" s="5">
        <v>78331</v>
      </c>
      <c r="H12" s="5">
        <v>69058</v>
      </c>
      <c r="I12" s="5">
        <v>145123</v>
      </c>
      <c r="J12" s="12">
        <f t="shared" si="0"/>
        <v>389501</v>
      </c>
      <c r="K12" s="114"/>
      <c r="L12" s="114"/>
      <c r="M12" s="114"/>
      <c r="N12" s="114"/>
      <c r="O12" s="114"/>
      <c r="P12" s="114"/>
      <c r="Q12" s="114"/>
      <c r="R12" s="114"/>
    </row>
    <row r="13" spans="1:18" x14ac:dyDescent="0.25">
      <c r="A13" s="19" t="s">
        <v>95</v>
      </c>
      <c r="B13" s="35">
        <v>74</v>
      </c>
      <c r="C13" s="5">
        <v>7274</v>
      </c>
      <c r="D13" s="5">
        <v>9344</v>
      </c>
      <c r="E13" s="5">
        <v>9034</v>
      </c>
      <c r="F13" s="5">
        <v>18785</v>
      </c>
      <c r="G13" s="5">
        <v>33818</v>
      </c>
      <c r="H13" s="5">
        <v>19809</v>
      </c>
      <c r="I13" s="5">
        <v>46566</v>
      </c>
      <c r="J13" s="12">
        <f t="shared" si="0"/>
        <v>144704</v>
      </c>
      <c r="K13" s="114"/>
      <c r="L13" s="114"/>
      <c r="M13" s="114"/>
      <c r="N13" s="114"/>
      <c r="O13" s="114"/>
      <c r="P13" s="114"/>
      <c r="Q13" s="114"/>
      <c r="R13" s="114"/>
    </row>
    <row r="14" spans="1:18" x14ac:dyDescent="0.25">
      <c r="A14" s="19" t="s">
        <v>96</v>
      </c>
      <c r="B14" s="35">
        <v>244</v>
      </c>
      <c r="C14" s="5">
        <v>11459</v>
      </c>
      <c r="D14" s="5">
        <v>24405</v>
      </c>
      <c r="E14" s="5">
        <v>40200</v>
      </c>
      <c r="F14" s="5">
        <v>121209</v>
      </c>
      <c r="G14" s="5">
        <v>95245</v>
      </c>
      <c r="H14" s="5">
        <v>19876</v>
      </c>
      <c r="I14" s="5">
        <v>174216</v>
      </c>
      <c r="J14" s="12">
        <f t="shared" si="0"/>
        <v>486854</v>
      </c>
      <c r="K14" s="114"/>
      <c r="L14" s="114"/>
      <c r="M14" s="114"/>
      <c r="N14" s="114"/>
      <c r="O14" s="114"/>
      <c r="P14" s="114"/>
      <c r="Q14" s="114"/>
      <c r="R14" s="114"/>
    </row>
    <row r="15" spans="1:18" x14ac:dyDescent="0.25">
      <c r="A15" s="19" t="s">
        <v>97</v>
      </c>
      <c r="B15" s="35">
        <v>320</v>
      </c>
      <c r="C15" s="5">
        <v>11082</v>
      </c>
      <c r="D15" s="5">
        <v>2386</v>
      </c>
      <c r="E15" s="5">
        <v>6323</v>
      </c>
      <c r="F15" s="5">
        <v>12860</v>
      </c>
      <c r="G15" s="5">
        <v>50835</v>
      </c>
      <c r="H15" s="5">
        <v>20063</v>
      </c>
      <c r="I15" s="5">
        <v>68658</v>
      </c>
      <c r="J15" s="12">
        <f t="shared" si="0"/>
        <v>172527</v>
      </c>
      <c r="K15" s="114"/>
      <c r="L15" s="114"/>
      <c r="M15" s="114"/>
      <c r="N15" s="114"/>
      <c r="O15" s="114"/>
      <c r="P15" s="114"/>
      <c r="Q15" s="114"/>
      <c r="R15" s="114"/>
    </row>
    <row r="16" spans="1:18" x14ac:dyDescent="0.25">
      <c r="A16" s="19" t="s">
        <v>98</v>
      </c>
      <c r="B16" s="35">
        <v>379</v>
      </c>
      <c r="C16" s="5">
        <v>17903</v>
      </c>
      <c r="D16" s="5">
        <v>45822</v>
      </c>
      <c r="E16" s="5">
        <v>42481</v>
      </c>
      <c r="F16" s="5">
        <v>79945</v>
      </c>
      <c r="G16" s="5">
        <v>61982</v>
      </c>
      <c r="H16" s="5">
        <v>27011</v>
      </c>
      <c r="I16" s="5">
        <v>195645</v>
      </c>
      <c r="J16" s="12">
        <f t="shared" si="0"/>
        <v>471168</v>
      </c>
      <c r="K16" s="114"/>
      <c r="L16" s="114"/>
      <c r="M16" s="114"/>
      <c r="N16" s="114"/>
      <c r="O16" s="114"/>
      <c r="P16" s="114"/>
      <c r="Q16" s="114"/>
      <c r="R16" s="114"/>
    </row>
    <row r="17" spans="1:18" x14ac:dyDescent="0.25">
      <c r="A17" s="20" t="s">
        <v>85</v>
      </c>
      <c r="B17" s="21">
        <f>SUM(B4:B16)</f>
        <v>11123</v>
      </c>
      <c r="C17" s="10">
        <f t="shared" ref="C17:J17" si="1">SUM(C4:C16)</f>
        <v>248710</v>
      </c>
      <c r="D17" s="10">
        <f t="shared" si="1"/>
        <v>453334</v>
      </c>
      <c r="E17" s="10">
        <f t="shared" si="1"/>
        <v>549592</v>
      </c>
      <c r="F17" s="10">
        <f t="shared" si="1"/>
        <v>999958</v>
      </c>
      <c r="G17" s="10">
        <f t="shared" si="1"/>
        <v>981064</v>
      </c>
      <c r="H17" s="10">
        <f t="shared" si="1"/>
        <v>1160867</v>
      </c>
      <c r="I17" s="10">
        <f t="shared" si="1"/>
        <v>1578135</v>
      </c>
      <c r="J17" s="13">
        <f t="shared" si="1"/>
        <v>5982783</v>
      </c>
    </row>
    <row r="18" spans="1:18" x14ac:dyDescent="0.25">
      <c r="A18" s="48" t="s">
        <v>298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8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8" x14ac:dyDescent="0.25">
      <c r="A20" s="48" t="str">
        <f>IF(1&lt;2,"Lecture : "&amp;ROUND(F5,0)&amp;" immigrés devenus Français par acquisition sont employés. ","")</f>
        <v xml:space="preserve">Lecture : 456381 immigrés devenus Français par acquisition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8" x14ac:dyDescent="0.25">
      <c r="A21" s="39" t="s">
        <v>347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8" x14ac:dyDescent="0.25">
      <c r="A22" s="44"/>
      <c r="B22" s="40"/>
      <c r="C22" s="40"/>
      <c r="D22" s="40"/>
      <c r="E22" s="40"/>
      <c r="F22" s="40"/>
      <c r="G22" s="40"/>
      <c r="H22" s="40"/>
      <c r="I22" s="40"/>
      <c r="J22" s="40"/>
    </row>
    <row r="24" spans="1:18" x14ac:dyDescent="0.25">
      <c r="A24" s="3" t="s">
        <v>70</v>
      </c>
    </row>
    <row r="25" spans="1:18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16" t="s">
        <v>85</v>
      </c>
    </row>
    <row r="26" spans="1:18" x14ac:dyDescent="0.25">
      <c r="A26" s="17" t="s">
        <v>86</v>
      </c>
      <c r="B26" s="33">
        <v>420438</v>
      </c>
      <c r="C26" s="34">
        <v>1574210</v>
      </c>
      <c r="D26" s="34">
        <v>4368337</v>
      </c>
      <c r="E26" s="34">
        <v>6813913</v>
      </c>
      <c r="F26" s="34">
        <v>7509170</v>
      </c>
      <c r="G26" s="34">
        <v>5556574</v>
      </c>
      <c r="H26" s="34">
        <v>13019078</v>
      </c>
      <c r="I26" s="34">
        <v>17929556</v>
      </c>
      <c r="J26" s="11">
        <f>SUM(B26:I26)</f>
        <v>57191276</v>
      </c>
      <c r="K26" s="114"/>
      <c r="L26" s="114"/>
      <c r="M26" s="114"/>
      <c r="N26" s="114"/>
      <c r="O26" s="114"/>
      <c r="P26" s="114"/>
      <c r="Q26" s="114"/>
      <c r="R26" s="114"/>
    </row>
    <row r="27" spans="1:18" x14ac:dyDescent="0.25">
      <c r="A27" s="19" t="s">
        <v>87</v>
      </c>
      <c r="B27" s="35">
        <v>1013</v>
      </c>
      <c r="C27" s="5">
        <v>15033</v>
      </c>
      <c r="D27" s="5">
        <v>46261</v>
      </c>
      <c r="E27" s="5">
        <v>75359</v>
      </c>
      <c r="F27" s="5">
        <v>85940</v>
      </c>
      <c r="G27" s="5">
        <v>54914</v>
      </c>
      <c r="H27" s="5">
        <v>92589</v>
      </c>
      <c r="I27" s="5">
        <v>158473</v>
      </c>
      <c r="J27" s="12">
        <f t="shared" ref="J27:J38" si="2">SUM(B27:I27)</f>
        <v>529582</v>
      </c>
      <c r="K27" s="114"/>
      <c r="L27" s="114"/>
      <c r="M27" s="114"/>
      <c r="N27" s="114"/>
      <c r="O27" s="114"/>
      <c r="P27" s="114"/>
      <c r="Q27" s="114"/>
      <c r="R27" s="114"/>
    </row>
    <row r="28" spans="1:18" x14ac:dyDescent="0.25">
      <c r="A28" s="19" t="s">
        <v>88</v>
      </c>
      <c r="B28" s="35">
        <v>49</v>
      </c>
      <c r="C28" s="5">
        <v>2287</v>
      </c>
      <c r="D28" s="5">
        <v>1693</v>
      </c>
      <c r="E28" s="5">
        <v>4979</v>
      </c>
      <c r="F28" s="5">
        <v>6879</v>
      </c>
      <c r="G28" s="5">
        <v>9905</v>
      </c>
      <c r="H28" s="5">
        <v>873</v>
      </c>
      <c r="I28" s="5">
        <v>42741</v>
      </c>
      <c r="J28" s="12">
        <f t="shared" si="2"/>
        <v>69406</v>
      </c>
      <c r="K28" s="114"/>
      <c r="L28" s="114"/>
      <c r="M28" s="114"/>
      <c r="N28" s="114"/>
      <c r="O28" s="114"/>
      <c r="P28" s="114"/>
      <c r="Q28" s="114"/>
      <c r="R28" s="114"/>
    </row>
    <row r="29" spans="1:18" x14ac:dyDescent="0.25">
      <c r="A29" s="19" t="s">
        <v>89</v>
      </c>
      <c r="B29" s="35">
        <v>19</v>
      </c>
      <c r="C29" s="5">
        <v>846</v>
      </c>
      <c r="D29" s="5">
        <v>845</v>
      </c>
      <c r="E29" s="5">
        <v>1469</v>
      </c>
      <c r="F29" s="5">
        <v>1151</v>
      </c>
      <c r="G29" s="5">
        <v>2172</v>
      </c>
      <c r="H29" s="5">
        <v>1825</v>
      </c>
      <c r="I29" s="5">
        <v>9339</v>
      </c>
      <c r="J29" s="12">
        <f t="shared" si="2"/>
        <v>17666</v>
      </c>
      <c r="K29" s="114"/>
      <c r="L29" s="114"/>
      <c r="M29" s="114"/>
      <c r="N29" s="114"/>
      <c r="O29" s="114"/>
      <c r="P29" s="114"/>
      <c r="Q29" s="114"/>
      <c r="R29" s="114"/>
    </row>
    <row r="30" spans="1:18" x14ac:dyDescent="0.25">
      <c r="A30" s="19" t="s">
        <v>90</v>
      </c>
      <c r="B30" s="35">
        <v>15</v>
      </c>
      <c r="C30" s="5">
        <v>399</v>
      </c>
      <c r="D30" s="5">
        <v>778</v>
      </c>
      <c r="E30" s="5">
        <v>1236</v>
      </c>
      <c r="F30" s="5">
        <v>1096</v>
      </c>
      <c r="G30" s="5">
        <v>1455</v>
      </c>
      <c r="H30" s="5">
        <v>924</v>
      </c>
      <c r="I30" s="5">
        <v>6872</v>
      </c>
      <c r="J30" s="12">
        <f t="shared" si="2"/>
        <v>12775</v>
      </c>
      <c r="K30" s="114"/>
      <c r="L30" s="114"/>
      <c r="M30" s="114"/>
      <c r="N30" s="114"/>
      <c r="O30" s="114"/>
      <c r="P30" s="114"/>
      <c r="Q30" s="114"/>
      <c r="R30" s="114"/>
    </row>
    <row r="31" spans="1:18" x14ac:dyDescent="0.25">
      <c r="A31" s="19" t="s">
        <v>91</v>
      </c>
      <c r="B31" s="35">
        <v>62</v>
      </c>
      <c r="C31" s="5">
        <v>395</v>
      </c>
      <c r="D31" s="5">
        <v>1383</v>
      </c>
      <c r="E31" s="5">
        <v>1395</v>
      </c>
      <c r="F31" s="5">
        <v>1352</v>
      </c>
      <c r="G31" s="5">
        <v>1225</v>
      </c>
      <c r="H31" s="5">
        <v>2700</v>
      </c>
      <c r="I31" s="5">
        <v>47923</v>
      </c>
      <c r="J31" s="12">
        <f t="shared" si="2"/>
        <v>56435</v>
      </c>
      <c r="K31" s="114"/>
      <c r="L31" s="114"/>
      <c r="M31" s="114"/>
      <c r="N31" s="114"/>
      <c r="O31" s="114"/>
      <c r="P31" s="114"/>
      <c r="Q31" s="114"/>
      <c r="R31" s="114"/>
    </row>
    <row r="32" spans="1:18" x14ac:dyDescent="0.25">
      <c r="A32" s="19" t="s">
        <v>92</v>
      </c>
      <c r="B32" s="35">
        <v>23</v>
      </c>
      <c r="C32" s="5">
        <v>190</v>
      </c>
      <c r="D32" s="5">
        <v>696</v>
      </c>
      <c r="E32" s="5">
        <v>711</v>
      </c>
      <c r="F32" s="5">
        <v>720</v>
      </c>
      <c r="G32" s="5">
        <v>584</v>
      </c>
      <c r="H32" s="5">
        <v>1429</v>
      </c>
      <c r="I32" s="5">
        <v>23349</v>
      </c>
      <c r="J32" s="12">
        <f t="shared" si="2"/>
        <v>27702</v>
      </c>
      <c r="K32" s="114"/>
      <c r="L32" s="114"/>
      <c r="M32" s="114"/>
      <c r="N32" s="114"/>
      <c r="O32" s="114"/>
      <c r="P32" s="114"/>
      <c r="Q32" s="114"/>
      <c r="R32" s="114"/>
    </row>
    <row r="33" spans="1:18" x14ac:dyDescent="0.25">
      <c r="A33" s="19" t="s">
        <v>93</v>
      </c>
      <c r="B33" s="35"/>
      <c r="C33" s="5">
        <v>525</v>
      </c>
      <c r="D33" s="5">
        <v>405</v>
      </c>
      <c r="E33" s="5">
        <v>1031</v>
      </c>
      <c r="F33" s="5">
        <v>2130</v>
      </c>
      <c r="G33" s="5">
        <v>2584</v>
      </c>
      <c r="H33" s="5">
        <v>1503</v>
      </c>
      <c r="I33" s="5">
        <v>61155</v>
      </c>
      <c r="J33" s="12">
        <f t="shared" si="2"/>
        <v>69333</v>
      </c>
      <c r="K33" s="114"/>
      <c r="L33" s="114"/>
      <c r="M33" s="114"/>
      <c r="N33" s="114"/>
      <c r="O33" s="114"/>
      <c r="P33" s="114"/>
      <c r="Q33" s="114"/>
      <c r="R33" s="114"/>
    </row>
    <row r="34" spans="1:18" x14ac:dyDescent="0.25">
      <c r="A34" s="19" t="s">
        <v>94</v>
      </c>
      <c r="B34" s="35">
        <v>25</v>
      </c>
      <c r="C34" s="5">
        <v>232</v>
      </c>
      <c r="D34" s="5">
        <v>300</v>
      </c>
      <c r="E34" s="5">
        <v>584</v>
      </c>
      <c r="F34" s="5">
        <v>919</v>
      </c>
      <c r="G34" s="5">
        <v>1185</v>
      </c>
      <c r="H34" s="5">
        <v>798</v>
      </c>
      <c r="I34" s="5">
        <v>64605</v>
      </c>
      <c r="J34" s="12">
        <f t="shared" si="2"/>
        <v>68648</v>
      </c>
      <c r="K34" s="114"/>
      <c r="L34" s="114"/>
      <c r="M34" s="114"/>
      <c r="N34" s="114"/>
      <c r="O34" s="114"/>
      <c r="P34" s="114"/>
      <c r="Q34" s="114"/>
      <c r="R34" s="114"/>
    </row>
    <row r="35" spans="1:18" x14ac:dyDescent="0.25">
      <c r="A35" s="19" t="s">
        <v>95</v>
      </c>
      <c r="B35" s="35"/>
      <c r="C35" s="5">
        <v>228</v>
      </c>
      <c r="D35" s="5">
        <v>406</v>
      </c>
      <c r="E35" s="5">
        <v>435</v>
      </c>
      <c r="F35" s="5">
        <v>709</v>
      </c>
      <c r="G35" s="5">
        <v>1031</v>
      </c>
      <c r="H35" s="5">
        <v>376</v>
      </c>
      <c r="I35" s="5">
        <v>24894</v>
      </c>
      <c r="J35" s="12">
        <f t="shared" si="2"/>
        <v>28079</v>
      </c>
      <c r="K35" s="114"/>
      <c r="L35" s="114"/>
      <c r="M35" s="114"/>
      <c r="N35" s="114"/>
      <c r="O35" s="114"/>
      <c r="P35" s="114"/>
      <c r="Q35" s="114"/>
      <c r="R35" s="114"/>
    </row>
    <row r="36" spans="1:18" x14ac:dyDescent="0.25">
      <c r="A36" s="19" t="s">
        <v>96</v>
      </c>
      <c r="B36" s="35"/>
      <c r="C36" s="5">
        <v>244</v>
      </c>
      <c r="D36" s="5">
        <v>427</v>
      </c>
      <c r="E36" s="5">
        <v>585</v>
      </c>
      <c r="F36" s="5">
        <v>1431</v>
      </c>
      <c r="G36" s="5">
        <v>1110</v>
      </c>
      <c r="H36" s="5">
        <v>664</v>
      </c>
      <c r="I36" s="5">
        <v>131540</v>
      </c>
      <c r="J36" s="12">
        <f t="shared" si="2"/>
        <v>136001</v>
      </c>
      <c r="K36" s="114"/>
      <c r="L36" s="114"/>
      <c r="M36" s="114"/>
      <c r="N36" s="114"/>
      <c r="O36" s="114"/>
      <c r="P36" s="114"/>
      <c r="Q36" s="114"/>
      <c r="R36" s="114"/>
    </row>
    <row r="37" spans="1:18" x14ac:dyDescent="0.25">
      <c r="A37" s="19" t="s">
        <v>97</v>
      </c>
      <c r="B37" s="35"/>
      <c r="C37" s="5">
        <v>159</v>
      </c>
      <c r="D37" s="5">
        <v>68</v>
      </c>
      <c r="E37" s="5">
        <v>220</v>
      </c>
      <c r="F37" s="5">
        <v>295</v>
      </c>
      <c r="G37" s="5">
        <v>717</v>
      </c>
      <c r="H37" s="5">
        <v>146</v>
      </c>
      <c r="I37" s="5">
        <v>41083</v>
      </c>
      <c r="J37" s="12">
        <f t="shared" si="2"/>
        <v>42688</v>
      </c>
      <c r="K37" s="114"/>
      <c r="L37" s="114"/>
      <c r="M37" s="114"/>
      <c r="N37" s="114"/>
      <c r="O37" s="114"/>
      <c r="P37" s="114"/>
      <c r="Q37" s="114"/>
      <c r="R37" s="114"/>
    </row>
    <row r="38" spans="1:18" x14ac:dyDescent="0.25">
      <c r="A38" s="19" t="s">
        <v>98</v>
      </c>
      <c r="B38" s="35">
        <v>5</v>
      </c>
      <c r="C38" s="5">
        <v>180</v>
      </c>
      <c r="D38" s="5">
        <v>911</v>
      </c>
      <c r="E38" s="5">
        <v>783</v>
      </c>
      <c r="F38" s="5">
        <v>891</v>
      </c>
      <c r="G38" s="5">
        <v>629</v>
      </c>
      <c r="H38" s="5">
        <v>999</v>
      </c>
      <c r="I38" s="5">
        <v>64274</v>
      </c>
      <c r="J38" s="12">
        <f t="shared" si="2"/>
        <v>68672</v>
      </c>
      <c r="K38" s="114"/>
      <c r="L38" s="114"/>
      <c r="M38" s="114"/>
      <c r="N38" s="114"/>
      <c r="O38" s="114"/>
      <c r="P38" s="114"/>
      <c r="Q38" s="114"/>
      <c r="R38" s="114"/>
    </row>
    <row r="39" spans="1:18" x14ac:dyDescent="0.25">
      <c r="A39" s="20" t="s">
        <v>85</v>
      </c>
      <c r="B39" s="21">
        <f>SUM(B26:B38)</f>
        <v>421649</v>
      </c>
      <c r="C39" s="10">
        <f t="shared" ref="C39" si="3">SUM(C26:C38)</f>
        <v>1594928</v>
      </c>
      <c r="D39" s="10">
        <f t="shared" ref="D39" si="4">SUM(D26:D38)</f>
        <v>4422510</v>
      </c>
      <c r="E39" s="10">
        <f t="shared" ref="E39" si="5">SUM(E26:E38)</f>
        <v>6902700</v>
      </c>
      <c r="F39" s="10">
        <f t="shared" ref="F39" si="6">SUM(F26:F38)</f>
        <v>7612683</v>
      </c>
      <c r="G39" s="10">
        <f t="shared" ref="G39" si="7">SUM(G26:G38)</f>
        <v>5634085</v>
      </c>
      <c r="H39" s="10">
        <f t="shared" ref="H39" si="8">SUM(H26:H38)</f>
        <v>13123904</v>
      </c>
      <c r="I39" s="10">
        <f t="shared" ref="I39" si="9">SUM(I26:I38)</f>
        <v>18605804</v>
      </c>
      <c r="J39" s="13">
        <f t="shared" ref="J39" si="10">SUM(J26:J38)</f>
        <v>58318263</v>
      </c>
    </row>
    <row r="40" spans="1:18" x14ac:dyDescent="0.25">
      <c r="A40" s="48" t="s">
        <v>129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8" x14ac:dyDescent="0.25">
      <c r="A41" s="48" t="str">
        <f>IF(1&lt;2,"Lecture : "&amp;ROUND(F27,0)&amp;" non immigrés devenus Français par acquisition (individus nés en France de nationalité étrangère) sont employés. ","")</f>
        <v xml:space="preserve">Lecture : 85940 non immigrés devenus Français par acquisition (individus nés en France de nationalité étrangère) sont employés. 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8" x14ac:dyDescent="0.25">
      <c r="A42" s="39" t="s">
        <v>347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8" x14ac:dyDescent="0.25">
      <c r="B43" s="40"/>
      <c r="C43" s="40"/>
      <c r="D43" s="40"/>
      <c r="E43" s="40"/>
      <c r="F43" s="40"/>
      <c r="G43" s="40"/>
      <c r="H43" s="40"/>
      <c r="I43" s="40"/>
      <c r="J43" s="40"/>
    </row>
    <row r="44" spans="1:18" x14ac:dyDescent="0.25">
      <c r="A44" s="44"/>
      <c r="B44" s="40"/>
      <c r="C44" s="40"/>
      <c r="D44" s="40"/>
      <c r="E44" s="40"/>
      <c r="F44" s="40"/>
      <c r="G44" s="40"/>
      <c r="H44" s="40"/>
      <c r="I44" s="40"/>
      <c r="J44" s="40"/>
    </row>
    <row r="46" spans="1:18" x14ac:dyDescent="0.25">
      <c r="A46" s="3" t="s">
        <v>28</v>
      </c>
    </row>
    <row r="47" spans="1:18" ht="36" x14ac:dyDescent="0.25">
      <c r="B47" s="14" t="s">
        <v>60</v>
      </c>
      <c r="C47" s="15" t="s">
        <v>61</v>
      </c>
      <c r="D47" s="15" t="s">
        <v>62</v>
      </c>
      <c r="E47" s="15" t="s">
        <v>63</v>
      </c>
      <c r="F47" s="15" t="s">
        <v>64</v>
      </c>
      <c r="G47" s="15" t="s">
        <v>65</v>
      </c>
      <c r="H47" s="15" t="s">
        <v>66</v>
      </c>
      <c r="I47" s="30" t="s">
        <v>67</v>
      </c>
      <c r="J47" s="16" t="s">
        <v>85</v>
      </c>
    </row>
    <row r="48" spans="1:18" x14ac:dyDescent="0.25">
      <c r="A48" s="17" t="s">
        <v>86</v>
      </c>
      <c r="B48" s="33">
        <f t="shared" ref="B48:B61" si="11">B4+B26</f>
        <v>420438</v>
      </c>
      <c r="C48" s="34">
        <f t="shared" ref="C48:J48" si="12">C4+C26</f>
        <v>1574210</v>
      </c>
      <c r="D48" s="34">
        <f t="shared" si="12"/>
        <v>4368337</v>
      </c>
      <c r="E48" s="34">
        <f t="shared" si="12"/>
        <v>6813913</v>
      </c>
      <c r="F48" s="34">
        <f t="shared" si="12"/>
        <v>7509170</v>
      </c>
      <c r="G48" s="34">
        <f t="shared" si="12"/>
        <v>5556574</v>
      </c>
      <c r="H48" s="34">
        <f t="shared" si="12"/>
        <v>13019078</v>
      </c>
      <c r="I48" s="34">
        <f t="shared" si="12"/>
        <v>17929556</v>
      </c>
      <c r="J48" s="11">
        <f t="shared" si="12"/>
        <v>57191276</v>
      </c>
    </row>
    <row r="49" spans="1:10" x14ac:dyDescent="0.25">
      <c r="A49" s="19" t="s">
        <v>87</v>
      </c>
      <c r="B49" s="35">
        <f t="shared" si="11"/>
        <v>4680</v>
      </c>
      <c r="C49" s="5">
        <f t="shared" ref="C49:J61" si="13">C5+C27</f>
        <v>119783</v>
      </c>
      <c r="D49" s="5">
        <f t="shared" si="13"/>
        <v>258251</v>
      </c>
      <c r="E49" s="5">
        <f t="shared" si="13"/>
        <v>341972</v>
      </c>
      <c r="F49" s="5">
        <f t="shared" si="13"/>
        <v>542321</v>
      </c>
      <c r="G49" s="5">
        <f t="shared" si="13"/>
        <v>404319</v>
      </c>
      <c r="H49" s="5">
        <f t="shared" si="13"/>
        <v>633298</v>
      </c>
      <c r="I49" s="5">
        <f t="shared" si="13"/>
        <v>598299</v>
      </c>
      <c r="J49" s="12">
        <f t="shared" si="13"/>
        <v>2902923</v>
      </c>
    </row>
    <row r="50" spans="1:10" x14ac:dyDescent="0.25">
      <c r="A50" s="19" t="s">
        <v>88</v>
      </c>
      <c r="B50" s="35">
        <f t="shared" si="11"/>
        <v>881</v>
      </c>
      <c r="C50" s="5">
        <f t="shared" si="13"/>
        <v>24954</v>
      </c>
      <c r="D50" s="5">
        <f t="shared" si="13"/>
        <v>14426</v>
      </c>
      <c r="E50" s="5">
        <f t="shared" si="13"/>
        <v>36131</v>
      </c>
      <c r="F50" s="5">
        <f t="shared" si="13"/>
        <v>89952</v>
      </c>
      <c r="G50" s="5">
        <f t="shared" si="13"/>
        <v>139438</v>
      </c>
      <c r="H50" s="5">
        <f t="shared" si="13"/>
        <v>118563</v>
      </c>
      <c r="I50" s="5">
        <f t="shared" si="13"/>
        <v>116309</v>
      </c>
      <c r="J50" s="12">
        <f t="shared" si="13"/>
        <v>540654</v>
      </c>
    </row>
    <row r="51" spans="1:10" x14ac:dyDescent="0.25">
      <c r="A51" s="19" t="s">
        <v>89</v>
      </c>
      <c r="B51" s="35">
        <f t="shared" si="11"/>
        <v>242</v>
      </c>
      <c r="C51" s="5">
        <f t="shared" si="13"/>
        <v>6920</v>
      </c>
      <c r="D51" s="5">
        <f t="shared" si="13"/>
        <v>19357</v>
      </c>
      <c r="E51" s="5">
        <f t="shared" si="13"/>
        <v>15099</v>
      </c>
      <c r="F51" s="5">
        <f t="shared" si="13"/>
        <v>16118</v>
      </c>
      <c r="G51" s="5">
        <f t="shared" si="13"/>
        <v>18051</v>
      </c>
      <c r="H51" s="5">
        <f t="shared" si="13"/>
        <v>64187</v>
      </c>
      <c r="I51" s="5">
        <f t="shared" si="13"/>
        <v>46801</v>
      </c>
      <c r="J51" s="12">
        <f t="shared" si="13"/>
        <v>186775</v>
      </c>
    </row>
    <row r="52" spans="1:10" x14ac:dyDescent="0.25">
      <c r="A52" s="19" t="s">
        <v>90</v>
      </c>
      <c r="B52" s="35">
        <f t="shared" si="11"/>
        <v>357</v>
      </c>
      <c r="C52" s="5">
        <f t="shared" si="13"/>
        <v>4283</v>
      </c>
      <c r="D52" s="5">
        <f t="shared" si="13"/>
        <v>14463</v>
      </c>
      <c r="E52" s="5">
        <f t="shared" si="13"/>
        <v>14683</v>
      </c>
      <c r="F52" s="5">
        <f t="shared" si="13"/>
        <v>14624</v>
      </c>
      <c r="G52" s="5">
        <f t="shared" si="13"/>
        <v>17799</v>
      </c>
      <c r="H52" s="5">
        <f t="shared" si="13"/>
        <v>45444</v>
      </c>
      <c r="I52" s="5">
        <f t="shared" si="13"/>
        <v>40151</v>
      </c>
      <c r="J52" s="12">
        <f t="shared" si="13"/>
        <v>151804</v>
      </c>
    </row>
    <row r="53" spans="1:10" x14ac:dyDescent="0.25">
      <c r="A53" s="19" t="s">
        <v>91</v>
      </c>
      <c r="B53" s="35">
        <f t="shared" si="11"/>
        <v>3754</v>
      </c>
      <c r="C53" s="5">
        <f t="shared" si="13"/>
        <v>33709</v>
      </c>
      <c r="D53" s="5">
        <f t="shared" si="13"/>
        <v>75876</v>
      </c>
      <c r="E53" s="5">
        <f t="shared" si="13"/>
        <v>69143</v>
      </c>
      <c r="F53" s="5">
        <f t="shared" si="13"/>
        <v>65398</v>
      </c>
      <c r="G53" s="5">
        <f t="shared" si="13"/>
        <v>59709</v>
      </c>
      <c r="H53" s="5">
        <f t="shared" si="13"/>
        <v>116008</v>
      </c>
      <c r="I53" s="5">
        <f t="shared" si="13"/>
        <v>191462</v>
      </c>
      <c r="J53" s="12">
        <f t="shared" si="13"/>
        <v>615059</v>
      </c>
    </row>
    <row r="54" spans="1:10" x14ac:dyDescent="0.25">
      <c r="A54" s="19" t="s">
        <v>92</v>
      </c>
      <c r="B54" s="35">
        <f t="shared" si="11"/>
        <v>663</v>
      </c>
      <c r="C54" s="5">
        <f t="shared" si="13"/>
        <v>5836</v>
      </c>
      <c r="D54" s="5">
        <f t="shared" si="13"/>
        <v>12706</v>
      </c>
      <c r="E54" s="5">
        <f t="shared" si="13"/>
        <v>16114</v>
      </c>
      <c r="F54" s="5">
        <f t="shared" si="13"/>
        <v>24430</v>
      </c>
      <c r="G54" s="5">
        <f t="shared" si="13"/>
        <v>23321</v>
      </c>
      <c r="H54" s="5">
        <f t="shared" si="13"/>
        <v>21051</v>
      </c>
      <c r="I54" s="5">
        <f t="shared" si="13"/>
        <v>104173</v>
      </c>
      <c r="J54" s="12">
        <f t="shared" si="13"/>
        <v>208294</v>
      </c>
    </row>
    <row r="55" spans="1:10" x14ac:dyDescent="0.25">
      <c r="A55" s="19" t="s">
        <v>93</v>
      </c>
      <c r="B55" s="35">
        <f t="shared" si="11"/>
        <v>121</v>
      </c>
      <c r="C55" s="5">
        <f t="shared" si="13"/>
        <v>13307</v>
      </c>
      <c r="D55" s="5">
        <f t="shared" si="13"/>
        <v>14388</v>
      </c>
      <c r="E55" s="5">
        <f t="shared" si="13"/>
        <v>24521</v>
      </c>
      <c r="F55" s="5">
        <f t="shared" si="13"/>
        <v>63101</v>
      </c>
      <c r="G55" s="5">
        <f t="shared" si="13"/>
        <v>71055</v>
      </c>
      <c r="H55" s="5">
        <f t="shared" si="13"/>
        <v>108342</v>
      </c>
      <c r="I55" s="5">
        <f t="shared" si="13"/>
        <v>200584</v>
      </c>
      <c r="J55" s="12">
        <f t="shared" si="13"/>
        <v>495419</v>
      </c>
    </row>
    <row r="56" spans="1:10" x14ac:dyDescent="0.25">
      <c r="A56" s="19" t="s">
        <v>94</v>
      </c>
      <c r="B56" s="35">
        <f t="shared" si="11"/>
        <v>614</v>
      </c>
      <c r="C56" s="5">
        <f t="shared" si="13"/>
        <v>12107</v>
      </c>
      <c r="D56" s="5">
        <f t="shared" si="13"/>
        <v>14271</v>
      </c>
      <c r="E56" s="5">
        <f t="shared" si="13"/>
        <v>20655</v>
      </c>
      <c r="F56" s="5">
        <f t="shared" si="13"/>
        <v>51402</v>
      </c>
      <c r="G56" s="5">
        <f t="shared" si="13"/>
        <v>79516</v>
      </c>
      <c r="H56" s="5">
        <f t="shared" si="13"/>
        <v>69856</v>
      </c>
      <c r="I56" s="5">
        <f t="shared" si="13"/>
        <v>209728</v>
      </c>
      <c r="J56" s="12">
        <f t="shared" si="13"/>
        <v>458149</v>
      </c>
    </row>
    <row r="57" spans="1:10" x14ac:dyDescent="0.25">
      <c r="A57" s="19" t="s">
        <v>95</v>
      </c>
      <c r="B57" s="35">
        <f t="shared" si="11"/>
        <v>74</v>
      </c>
      <c r="C57" s="5">
        <f t="shared" si="13"/>
        <v>7502</v>
      </c>
      <c r="D57" s="5">
        <f t="shared" si="13"/>
        <v>9750</v>
      </c>
      <c r="E57" s="5">
        <f t="shared" si="13"/>
        <v>9469</v>
      </c>
      <c r="F57" s="5">
        <f t="shared" si="13"/>
        <v>19494</v>
      </c>
      <c r="G57" s="5">
        <f t="shared" si="13"/>
        <v>34849</v>
      </c>
      <c r="H57" s="5">
        <f t="shared" si="13"/>
        <v>20185</v>
      </c>
      <c r="I57" s="5">
        <f t="shared" si="13"/>
        <v>71460</v>
      </c>
      <c r="J57" s="12">
        <f t="shared" si="13"/>
        <v>172783</v>
      </c>
    </row>
    <row r="58" spans="1:10" x14ac:dyDescent="0.25">
      <c r="A58" s="19" t="s">
        <v>96</v>
      </c>
      <c r="B58" s="35">
        <f t="shared" si="11"/>
        <v>244</v>
      </c>
      <c r="C58" s="5">
        <f t="shared" si="13"/>
        <v>11703</v>
      </c>
      <c r="D58" s="5">
        <f t="shared" si="13"/>
        <v>24832</v>
      </c>
      <c r="E58" s="5">
        <f t="shared" si="13"/>
        <v>40785</v>
      </c>
      <c r="F58" s="5">
        <f t="shared" si="13"/>
        <v>122640</v>
      </c>
      <c r="G58" s="5">
        <f t="shared" si="13"/>
        <v>96355</v>
      </c>
      <c r="H58" s="5">
        <f t="shared" si="13"/>
        <v>20540</v>
      </c>
      <c r="I58" s="5">
        <f t="shared" si="13"/>
        <v>305756</v>
      </c>
      <c r="J58" s="12">
        <f t="shared" si="13"/>
        <v>622855</v>
      </c>
    </row>
    <row r="59" spans="1:10" x14ac:dyDescent="0.25">
      <c r="A59" s="19" t="s">
        <v>97</v>
      </c>
      <c r="B59" s="35">
        <f t="shared" si="11"/>
        <v>320</v>
      </c>
      <c r="C59" s="5">
        <f t="shared" si="13"/>
        <v>11241</v>
      </c>
      <c r="D59" s="5">
        <f t="shared" si="13"/>
        <v>2454</v>
      </c>
      <c r="E59" s="5">
        <f t="shared" si="13"/>
        <v>6543</v>
      </c>
      <c r="F59" s="5">
        <f t="shared" si="13"/>
        <v>13155</v>
      </c>
      <c r="G59" s="5">
        <f t="shared" si="13"/>
        <v>51552</v>
      </c>
      <c r="H59" s="5">
        <f t="shared" si="13"/>
        <v>20209</v>
      </c>
      <c r="I59" s="5">
        <f t="shared" si="13"/>
        <v>109741</v>
      </c>
      <c r="J59" s="12">
        <f t="shared" si="13"/>
        <v>215215</v>
      </c>
    </row>
    <row r="60" spans="1:10" x14ac:dyDescent="0.25">
      <c r="A60" s="19" t="s">
        <v>98</v>
      </c>
      <c r="B60" s="35">
        <f t="shared" si="11"/>
        <v>384</v>
      </c>
      <c r="C60" s="5">
        <f t="shared" si="13"/>
        <v>18083</v>
      </c>
      <c r="D60" s="5">
        <f t="shared" si="13"/>
        <v>46733</v>
      </c>
      <c r="E60" s="5">
        <f t="shared" si="13"/>
        <v>43264</v>
      </c>
      <c r="F60" s="5">
        <f t="shared" si="13"/>
        <v>80836</v>
      </c>
      <c r="G60" s="5">
        <f t="shared" si="13"/>
        <v>62611</v>
      </c>
      <c r="H60" s="5">
        <f t="shared" si="13"/>
        <v>28010</v>
      </c>
      <c r="I60" s="5">
        <f t="shared" si="13"/>
        <v>259919</v>
      </c>
      <c r="J60" s="12">
        <f t="shared" si="13"/>
        <v>539840</v>
      </c>
    </row>
    <row r="61" spans="1:10" x14ac:dyDescent="0.25">
      <c r="A61" s="20" t="s">
        <v>85</v>
      </c>
      <c r="B61" s="21">
        <f t="shared" si="11"/>
        <v>432772</v>
      </c>
      <c r="C61" s="10">
        <f t="shared" si="13"/>
        <v>1843638</v>
      </c>
      <c r="D61" s="10">
        <f t="shared" si="13"/>
        <v>4875844</v>
      </c>
      <c r="E61" s="10">
        <f t="shared" si="13"/>
        <v>7452292</v>
      </c>
      <c r="F61" s="10">
        <f t="shared" si="13"/>
        <v>8612641</v>
      </c>
      <c r="G61" s="10">
        <f t="shared" si="13"/>
        <v>6615149</v>
      </c>
      <c r="H61" s="10">
        <f t="shared" si="13"/>
        <v>14284771</v>
      </c>
      <c r="I61" s="10">
        <f t="shared" si="13"/>
        <v>20183939</v>
      </c>
      <c r="J61" s="13">
        <f t="shared" si="13"/>
        <v>64301046</v>
      </c>
    </row>
    <row r="62" spans="1:10" x14ac:dyDescent="0.25">
      <c r="A62" s="48" t="s">
        <v>129</v>
      </c>
    </row>
    <row r="63" spans="1:10" x14ac:dyDescent="0.25">
      <c r="A63" s="39" t="s">
        <v>347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/>
  </sheetViews>
  <sheetFormatPr baseColWidth="10" defaultRowHeight="15" x14ac:dyDescent="0.25"/>
  <cols>
    <col min="1" max="1" width="12.85546875" style="2" customWidth="1"/>
    <col min="2" max="4" width="32.42578125" style="2" customWidth="1"/>
    <col min="5" max="5" width="22.140625" style="2" customWidth="1"/>
    <col min="6" max="16384" width="11.42578125" style="2"/>
  </cols>
  <sheetData>
    <row r="1" spans="1:5" x14ac:dyDescent="0.25">
      <c r="A1" s="1" t="s">
        <v>320</v>
      </c>
    </row>
    <row r="2" spans="1:5" x14ac:dyDescent="0.25">
      <c r="A2" s="3" t="s">
        <v>69</v>
      </c>
    </row>
    <row r="3" spans="1:5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5" x14ac:dyDescent="0.25">
      <c r="A4" s="45" t="s">
        <v>309</v>
      </c>
      <c r="B4" s="33">
        <f>For1_H!B4+For1_F!B4</f>
        <v>8566</v>
      </c>
      <c r="C4" s="34">
        <f>For1_H!C4+For1_F!C4</f>
        <v>1446</v>
      </c>
      <c r="D4" s="82">
        <f>For1_H!D4+For1_F!D4</f>
        <v>317</v>
      </c>
      <c r="E4" s="11">
        <f>SUM(B4:D4)</f>
        <v>10329</v>
      </c>
    </row>
    <row r="5" spans="1:5" x14ac:dyDescent="0.25">
      <c r="A5" s="46" t="s">
        <v>310</v>
      </c>
      <c r="B5" s="35">
        <f>For1_H!B5+For1_F!B5</f>
        <v>3958</v>
      </c>
      <c r="C5" s="5">
        <f>For1_H!C5+For1_F!C5</f>
        <v>8048</v>
      </c>
      <c r="D5" s="83">
        <f>For1_H!D5+For1_F!D5</f>
        <v>1048</v>
      </c>
      <c r="E5" s="12">
        <f t="shared" ref="E5:E14" si="0">SUM(B5:D5)</f>
        <v>13054</v>
      </c>
    </row>
    <row r="6" spans="1:5" x14ac:dyDescent="0.25">
      <c r="A6" s="46" t="s">
        <v>311</v>
      </c>
      <c r="B6" s="35">
        <f>For1_H!B6+For1_F!B6</f>
        <v>1379</v>
      </c>
      <c r="C6" s="5">
        <f>For1_H!C6+For1_F!C6</f>
        <v>11896</v>
      </c>
      <c r="D6" s="83">
        <f>For1_H!D6+For1_F!D6</f>
        <v>1966</v>
      </c>
      <c r="E6" s="12">
        <f t="shared" si="0"/>
        <v>15241</v>
      </c>
    </row>
    <row r="7" spans="1:5" x14ac:dyDescent="0.25">
      <c r="A7" s="46" t="s">
        <v>312</v>
      </c>
      <c r="B7" s="35">
        <f>For1_H!B7+For1_F!B7</f>
        <v>1146</v>
      </c>
      <c r="C7" s="5">
        <f>For1_H!C7+For1_F!C7</f>
        <v>14279</v>
      </c>
      <c r="D7" s="83">
        <f>For1_H!D7+For1_F!D7</f>
        <v>2111</v>
      </c>
      <c r="E7" s="12">
        <f t="shared" si="0"/>
        <v>17536</v>
      </c>
    </row>
    <row r="8" spans="1:5" x14ac:dyDescent="0.25">
      <c r="A8" s="46" t="s">
        <v>313</v>
      </c>
      <c r="B8" s="35">
        <f>For1_H!B8+For1_F!B8</f>
        <v>4246</v>
      </c>
      <c r="C8" s="5">
        <f>For1_H!C8+For1_F!C8</f>
        <v>90018</v>
      </c>
      <c r="D8" s="83">
        <f>For1_H!D8+For1_F!D8</f>
        <v>15670</v>
      </c>
      <c r="E8" s="12">
        <f t="shared" si="0"/>
        <v>109934</v>
      </c>
    </row>
    <row r="9" spans="1:5" x14ac:dyDescent="0.25">
      <c r="A9" s="46" t="s">
        <v>314</v>
      </c>
      <c r="B9" s="35">
        <f>For1_H!B9+For1_F!B9</f>
        <v>3883</v>
      </c>
      <c r="C9" s="5">
        <f>For1_H!C9+For1_F!C9</f>
        <v>79188</v>
      </c>
      <c r="D9" s="83">
        <f>For1_H!D9+For1_F!D9</f>
        <v>30057</v>
      </c>
      <c r="E9" s="12">
        <f t="shared" si="0"/>
        <v>113128</v>
      </c>
    </row>
    <row r="10" spans="1:5" x14ac:dyDescent="0.25">
      <c r="A10" s="46" t="s">
        <v>315</v>
      </c>
      <c r="B10" s="35">
        <f>For1_H!B10+For1_F!B10</f>
        <v>8803</v>
      </c>
      <c r="C10" s="5">
        <f>For1_H!C10+For1_F!C10</f>
        <v>56461</v>
      </c>
      <c r="D10" s="83">
        <f>For1_H!D10+For1_F!D10</f>
        <v>41714</v>
      </c>
      <c r="E10" s="12">
        <f t="shared" si="0"/>
        <v>106978</v>
      </c>
    </row>
    <row r="11" spans="1:5" x14ac:dyDescent="0.25">
      <c r="A11" s="46" t="s">
        <v>316</v>
      </c>
      <c r="B11" s="35">
        <f>For1_H!B11+For1_F!B11</f>
        <v>173726</v>
      </c>
      <c r="C11" s="5">
        <f>For1_H!C11+For1_F!C11</f>
        <v>135883</v>
      </c>
      <c r="D11" s="83">
        <f>For1_H!D11+For1_F!D11</f>
        <v>86750</v>
      </c>
      <c r="E11" s="12">
        <f t="shared" si="0"/>
        <v>396359</v>
      </c>
    </row>
    <row r="12" spans="1:5" x14ac:dyDescent="0.25">
      <c r="A12" s="46" t="s">
        <v>8</v>
      </c>
      <c r="B12" s="35">
        <f>For1_H!B12+For1_F!B12</f>
        <v>360537</v>
      </c>
      <c r="C12" s="5">
        <f>For1_H!C12+For1_F!C12</f>
        <v>41890</v>
      </c>
      <c r="D12" s="83">
        <f>For1_H!D12+For1_F!D12</f>
        <v>29691</v>
      </c>
      <c r="E12" s="12">
        <f t="shared" si="0"/>
        <v>432118</v>
      </c>
    </row>
    <row r="13" spans="1:5" x14ac:dyDescent="0.25">
      <c r="A13" s="46" t="s">
        <v>317</v>
      </c>
      <c r="B13" s="84">
        <f>For1_H!B13+For1_F!B13</f>
        <v>4643039</v>
      </c>
      <c r="C13" s="85">
        <f>For1_H!C13+For1_F!C13</f>
        <v>55532</v>
      </c>
      <c r="D13" s="86">
        <f>For1_H!D13+For1_F!D13</f>
        <v>56216</v>
      </c>
      <c r="E13" s="12">
        <f t="shared" si="0"/>
        <v>4754787</v>
      </c>
    </row>
    <row r="14" spans="1:5" x14ac:dyDescent="0.25">
      <c r="A14" s="76" t="s">
        <v>85</v>
      </c>
      <c r="B14" s="87">
        <f>SUM(B4:B13)</f>
        <v>5209283</v>
      </c>
      <c r="C14" s="88">
        <f t="shared" ref="C14:D14" si="1">SUM(C4:C13)</f>
        <v>494641</v>
      </c>
      <c r="D14" s="89">
        <f t="shared" si="1"/>
        <v>265540</v>
      </c>
      <c r="E14" s="13">
        <f t="shared" si="0"/>
        <v>5969464</v>
      </c>
    </row>
    <row r="15" spans="1:5" x14ac:dyDescent="0.25">
      <c r="A15" s="48" t="s">
        <v>297</v>
      </c>
    </row>
    <row r="16" spans="1:5" x14ac:dyDescent="0.25">
      <c r="A16" s="48" t="s">
        <v>129</v>
      </c>
    </row>
    <row r="17" spans="1:5" x14ac:dyDescent="0.25">
      <c r="A17" s="39" t="s">
        <v>346</v>
      </c>
    </row>
    <row r="19" spans="1:5" x14ac:dyDescent="0.25">
      <c r="A19" s="3" t="s">
        <v>70</v>
      </c>
    </row>
    <row r="20" spans="1:5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</row>
    <row r="21" spans="1:5" x14ac:dyDescent="0.25">
      <c r="A21" s="45" t="s">
        <v>309</v>
      </c>
      <c r="B21" s="33">
        <f>For1_H!B21+For1_F!B21</f>
        <v>628396</v>
      </c>
      <c r="C21" s="34">
        <f>For1_H!C21+For1_F!C21</f>
        <v>100342</v>
      </c>
      <c r="D21" s="82">
        <f>For1_H!D21+For1_F!D21</f>
        <v>21351</v>
      </c>
      <c r="E21" s="11">
        <f>SUM(B21:D21)</f>
        <v>750089</v>
      </c>
    </row>
    <row r="22" spans="1:5" x14ac:dyDescent="0.25">
      <c r="A22" s="46" t="s">
        <v>310</v>
      </c>
      <c r="B22" s="35">
        <f>For1_H!B22+For1_F!B22</f>
        <v>107813</v>
      </c>
      <c r="C22" s="5">
        <f>For1_H!C22+For1_F!C22</f>
        <v>544521</v>
      </c>
      <c r="D22" s="83">
        <f>For1_H!D22+For1_F!D22</f>
        <v>106095</v>
      </c>
      <c r="E22" s="12">
        <f t="shared" ref="E22:E31" si="2">SUM(B22:D22)</f>
        <v>758429</v>
      </c>
    </row>
    <row r="23" spans="1:5" x14ac:dyDescent="0.25">
      <c r="A23" s="46" t="s">
        <v>311</v>
      </c>
      <c r="B23" s="35">
        <f>For1_H!B23+For1_F!B23</f>
        <v>36823</v>
      </c>
      <c r="C23" s="5">
        <f>For1_H!C23+For1_F!C23</f>
        <v>603071</v>
      </c>
      <c r="D23" s="83">
        <f>For1_H!D23+For1_F!D23</f>
        <v>127169</v>
      </c>
      <c r="E23" s="12">
        <f t="shared" si="2"/>
        <v>767063</v>
      </c>
    </row>
    <row r="24" spans="1:5" x14ac:dyDescent="0.25">
      <c r="A24" s="46" t="s">
        <v>312</v>
      </c>
      <c r="B24" s="35">
        <f>For1_H!B24+For1_F!B24</f>
        <v>27366</v>
      </c>
      <c r="C24" s="5">
        <f>For1_H!C24+For1_F!C24</f>
        <v>613876</v>
      </c>
      <c r="D24" s="83">
        <f>For1_H!D24+For1_F!D24</f>
        <v>132882</v>
      </c>
      <c r="E24" s="12">
        <f t="shared" si="2"/>
        <v>774124</v>
      </c>
    </row>
    <row r="25" spans="1:5" x14ac:dyDescent="0.25">
      <c r="A25" s="46" t="s">
        <v>313</v>
      </c>
      <c r="B25" s="35">
        <f>For1_H!B25+For1_F!B25</f>
        <v>70529</v>
      </c>
      <c r="C25" s="5">
        <f>For1_H!C25+For1_F!C25</f>
        <v>3034928</v>
      </c>
      <c r="D25" s="83">
        <f>For1_H!D25+For1_F!D25</f>
        <v>759406</v>
      </c>
      <c r="E25" s="12">
        <f t="shared" si="2"/>
        <v>3864863</v>
      </c>
    </row>
    <row r="26" spans="1:5" x14ac:dyDescent="0.25">
      <c r="A26" s="46" t="s">
        <v>314</v>
      </c>
      <c r="B26" s="35">
        <f>For1_H!B26+For1_F!B26</f>
        <v>38106</v>
      </c>
      <c r="C26" s="5">
        <f>For1_H!C26+For1_F!C26</f>
        <v>1640335</v>
      </c>
      <c r="D26" s="83">
        <f>For1_H!D26+For1_F!D26</f>
        <v>1374831</v>
      </c>
      <c r="E26" s="12">
        <f t="shared" si="2"/>
        <v>3053272</v>
      </c>
    </row>
    <row r="27" spans="1:5" x14ac:dyDescent="0.25">
      <c r="A27" s="46" t="s">
        <v>315</v>
      </c>
      <c r="B27" s="35">
        <f>For1_H!B27+For1_F!B27</f>
        <v>81994</v>
      </c>
      <c r="C27" s="5">
        <f>For1_H!C27+For1_F!C27</f>
        <v>733986</v>
      </c>
      <c r="D27" s="83">
        <f>For1_H!D27+For1_F!D27</f>
        <v>1425298</v>
      </c>
      <c r="E27" s="12">
        <f t="shared" si="2"/>
        <v>2241278</v>
      </c>
    </row>
    <row r="28" spans="1:5" x14ac:dyDescent="0.25">
      <c r="A28" s="46" t="s">
        <v>316</v>
      </c>
      <c r="B28" s="35">
        <f>For1_H!B28+For1_F!B28</f>
        <v>2315611</v>
      </c>
      <c r="C28" s="5">
        <f>For1_H!C28+For1_F!C28</f>
        <v>1132420</v>
      </c>
      <c r="D28" s="83">
        <f>For1_H!D28+For1_F!D28</f>
        <v>1413072</v>
      </c>
      <c r="E28" s="12">
        <f t="shared" si="2"/>
        <v>4861103</v>
      </c>
    </row>
    <row r="29" spans="1:5" x14ac:dyDescent="0.25">
      <c r="A29" s="46" t="s">
        <v>8</v>
      </c>
      <c r="B29" s="35">
        <f>For1_H!B29+For1_F!B29</f>
        <v>3154627</v>
      </c>
      <c r="C29" s="5">
        <f>For1_H!C29+For1_F!C29</f>
        <v>101828</v>
      </c>
      <c r="D29" s="83">
        <f>For1_H!D29+For1_F!D29</f>
        <v>127653</v>
      </c>
      <c r="E29" s="12">
        <f t="shared" si="2"/>
        <v>3384108</v>
      </c>
    </row>
    <row r="30" spans="1:5" x14ac:dyDescent="0.25">
      <c r="A30" s="46" t="s">
        <v>317</v>
      </c>
      <c r="B30" s="84">
        <f>For1_H!B30+For1_F!B30</f>
        <v>36138924</v>
      </c>
      <c r="C30" s="85">
        <f>For1_H!C30+For1_F!C30</f>
        <v>101107</v>
      </c>
      <c r="D30" s="86">
        <f>For1_H!D30+For1_F!D30</f>
        <v>171893</v>
      </c>
      <c r="E30" s="12">
        <f t="shared" si="2"/>
        <v>36411924</v>
      </c>
    </row>
    <row r="31" spans="1:5" x14ac:dyDescent="0.25">
      <c r="A31" s="76" t="s">
        <v>85</v>
      </c>
      <c r="B31" s="87">
        <f>SUM(B21:B30)</f>
        <v>42600189</v>
      </c>
      <c r="C31" s="88">
        <f t="shared" ref="C31:D31" si="3">SUM(C21:C30)</f>
        <v>8606414</v>
      </c>
      <c r="D31" s="89">
        <f t="shared" si="3"/>
        <v>5659650</v>
      </c>
      <c r="E31" s="13">
        <f t="shared" si="2"/>
        <v>56866253</v>
      </c>
    </row>
    <row r="32" spans="1:5" x14ac:dyDescent="0.25">
      <c r="A32" s="48" t="s">
        <v>129</v>
      </c>
    </row>
    <row r="33" spans="1:5" x14ac:dyDescent="0.25">
      <c r="A33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636962</v>
      </c>
      <c r="C38" s="34">
        <f t="shared" ref="C38:D38" si="4">C4+C21</f>
        <v>101788</v>
      </c>
      <c r="D38" s="82">
        <f t="shared" si="4"/>
        <v>21668</v>
      </c>
      <c r="E38" s="11">
        <f>SUM(B38:D38)</f>
        <v>760418</v>
      </c>
    </row>
    <row r="39" spans="1:5" x14ac:dyDescent="0.25">
      <c r="A39" s="46" t="s">
        <v>310</v>
      </c>
      <c r="B39" s="35">
        <f t="shared" ref="B39:D47" si="5">B5+B22</f>
        <v>111771</v>
      </c>
      <c r="C39" s="5">
        <f t="shared" si="5"/>
        <v>552569</v>
      </c>
      <c r="D39" s="83">
        <f t="shared" si="5"/>
        <v>107143</v>
      </c>
      <c r="E39" s="12">
        <f t="shared" ref="E39:E48" si="6">SUM(B39:D39)</f>
        <v>771483</v>
      </c>
    </row>
    <row r="40" spans="1:5" x14ac:dyDescent="0.25">
      <c r="A40" s="46" t="s">
        <v>311</v>
      </c>
      <c r="B40" s="35">
        <f t="shared" si="5"/>
        <v>38202</v>
      </c>
      <c r="C40" s="5">
        <f t="shared" si="5"/>
        <v>614967</v>
      </c>
      <c r="D40" s="83">
        <f t="shared" si="5"/>
        <v>129135</v>
      </c>
      <c r="E40" s="12">
        <f t="shared" si="6"/>
        <v>782304</v>
      </c>
    </row>
    <row r="41" spans="1:5" x14ac:dyDescent="0.25">
      <c r="A41" s="46" t="s">
        <v>312</v>
      </c>
      <c r="B41" s="35">
        <f t="shared" si="5"/>
        <v>28512</v>
      </c>
      <c r="C41" s="5">
        <f t="shared" si="5"/>
        <v>628155</v>
      </c>
      <c r="D41" s="83">
        <f t="shared" si="5"/>
        <v>134993</v>
      </c>
      <c r="E41" s="12">
        <f t="shared" si="6"/>
        <v>791660</v>
      </c>
    </row>
    <row r="42" spans="1:5" x14ac:dyDescent="0.25">
      <c r="A42" s="46" t="s">
        <v>313</v>
      </c>
      <c r="B42" s="35">
        <f t="shared" si="5"/>
        <v>74775</v>
      </c>
      <c r="C42" s="5">
        <f t="shared" si="5"/>
        <v>3124946</v>
      </c>
      <c r="D42" s="83">
        <f t="shared" si="5"/>
        <v>775076</v>
      </c>
      <c r="E42" s="12">
        <f t="shared" si="6"/>
        <v>3974797</v>
      </c>
    </row>
    <row r="43" spans="1:5" x14ac:dyDescent="0.25">
      <c r="A43" s="46" t="s">
        <v>314</v>
      </c>
      <c r="B43" s="35">
        <f t="shared" si="5"/>
        <v>41989</v>
      </c>
      <c r="C43" s="5">
        <f t="shared" si="5"/>
        <v>1719523</v>
      </c>
      <c r="D43" s="83">
        <f t="shared" si="5"/>
        <v>1404888</v>
      </c>
      <c r="E43" s="12">
        <f t="shared" si="6"/>
        <v>3166400</v>
      </c>
    </row>
    <row r="44" spans="1:5" x14ac:dyDescent="0.25">
      <c r="A44" s="46" t="s">
        <v>315</v>
      </c>
      <c r="B44" s="35">
        <f t="shared" si="5"/>
        <v>90797</v>
      </c>
      <c r="C44" s="5">
        <f t="shared" si="5"/>
        <v>790447</v>
      </c>
      <c r="D44" s="83">
        <f t="shared" si="5"/>
        <v>1467012</v>
      </c>
      <c r="E44" s="12">
        <f t="shared" si="6"/>
        <v>2348256</v>
      </c>
    </row>
    <row r="45" spans="1:5" x14ac:dyDescent="0.25">
      <c r="A45" s="46" t="s">
        <v>316</v>
      </c>
      <c r="B45" s="35">
        <f t="shared" si="5"/>
        <v>2489337</v>
      </c>
      <c r="C45" s="5">
        <f t="shared" si="5"/>
        <v>1268303</v>
      </c>
      <c r="D45" s="83">
        <f t="shared" si="5"/>
        <v>1499822</v>
      </c>
      <c r="E45" s="12">
        <f t="shared" si="6"/>
        <v>5257462</v>
      </c>
    </row>
    <row r="46" spans="1:5" x14ac:dyDescent="0.25">
      <c r="A46" s="46" t="s">
        <v>8</v>
      </c>
      <c r="B46" s="35">
        <f t="shared" si="5"/>
        <v>3515164</v>
      </c>
      <c r="C46" s="5">
        <f t="shared" si="5"/>
        <v>143718</v>
      </c>
      <c r="D46" s="83">
        <f t="shared" si="5"/>
        <v>157344</v>
      </c>
      <c r="E46" s="12">
        <f t="shared" si="6"/>
        <v>3816226</v>
      </c>
    </row>
    <row r="47" spans="1:5" x14ac:dyDescent="0.25">
      <c r="A47" s="46" t="s">
        <v>317</v>
      </c>
      <c r="B47" s="84">
        <f t="shared" si="5"/>
        <v>40781963</v>
      </c>
      <c r="C47" s="85">
        <f t="shared" si="5"/>
        <v>156639</v>
      </c>
      <c r="D47" s="86">
        <f t="shared" si="5"/>
        <v>228109</v>
      </c>
      <c r="E47" s="12">
        <f t="shared" si="6"/>
        <v>41166711</v>
      </c>
    </row>
    <row r="48" spans="1:5" x14ac:dyDescent="0.25">
      <c r="A48" s="76" t="s">
        <v>85</v>
      </c>
      <c r="B48" s="87">
        <f>SUM(B38:B47)</f>
        <v>47809472</v>
      </c>
      <c r="C48" s="88">
        <f t="shared" ref="C48:D48" si="7">SUM(C38:C47)</f>
        <v>9101055</v>
      </c>
      <c r="D48" s="89">
        <f t="shared" si="7"/>
        <v>5925190</v>
      </c>
      <c r="E48" s="13">
        <f t="shared" si="6"/>
        <v>62835717</v>
      </c>
    </row>
    <row r="49" spans="1:1" x14ac:dyDescent="0.25">
      <c r="A49" s="48" t="s">
        <v>129</v>
      </c>
    </row>
    <row r="50" spans="1:1" x14ac:dyDescent="0.25">
      <c r="A50" s="39" t="s">
        <v>346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5" x14ac:dyDescent="0.25"/>
  <cols>
    <col min="1" max="1" width="12.85546875" style="2" customWidth="1"/>
    <col min="2" max="4" width="33.28515625" style="2" customWidth="1"/>
    <col min="5" max="5" width="22.140625" style="2" customWidth="1"/>
    <col min="6" max="16384" width="11.42578125" style="2"/>
  </cols>
  <sheetData>
    <row r="1" spans="1:8" x14ac:dyDescent="0.25">
      <c r="A1" s="1" t="s">
        <v>321</v>
      </c>
    </row>
    <row r="2" spans="1:8" x14ac:dyDescent="0.25">
      <c r="A2" s="3" t="s">
        <v>69</v>
      </c>
    </row>
    <row r="3" spans="1:8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8" x14ac:dyDescent="0.25">
      <c r="A4" s="45" t="s">
        <v>309</v>
      </c>
      <c r="B4" s="33">
        <v>4314</v>
      </c>
      <c r="C4" s="34">
        <v>722</v>
      </c>
      <c r="D4" s="82">
        <v>173</v>
      </c>
      <c r="E4" s="11">
        <f>SUM(B4:D4)</f>
        <v>5209</v>
      </c>
      <c r="F4" s="114"/>
      <c r="G4" s="114"/>
      <c r="H4" s="114"/>
    </row>
    <row r="5" spans="1:8" x14ac:dyDescent="0.25">
      <c r="A5" s="46" t="s">
        <v>310</v>
      </c>
      <c r="B5" s="35">
        <v>2080</v>
      </c>
      <c r="C5" s="5">
        <v>4104</v>
      </c>
      <c r="D5" s="83">
        <v>556</v>
      </c>
      <c r="E5" s="12">
        <f t="shared" ref="E5:E14" si="0">SUM(B5:D5)</f>
        <v>6740</v>
      </c>
      <c r="F5" s="114"/>
      <c r="G5" s="114"/>
      <c r="H5" s="114"/>
    </row>
    <row r="6" spans="1:8" x14ac:dyDescent="0.25">
      <c r="A6" s="46" t="s">
        <v>311</v>
      </c>
      <c r="B6" s="35">
        <v>680</v>
      </c>
      <c r="C6" s="5">
        <v>5935</v>
      </c>
      <c r="D6" s="83">
        <v>1015</v>
      </c>
      <c r="E6" s="12">
        <f t="shared" si="0"/>
        <v>7630</v>
      </c>
      <c r="F6" s="114"/>
      <c r="G6" s="114"/>
      <c r="H6" s="114"/>
    </row>
    <row r="7" spans="1:8" x14ac:dyDescent="0.25">
      <c r="A7" s="46" t="s">
        <v>312</v>
      </c>
      <c r="B7" s="35">
        <v>600</v>
      </c>
      <c r="C7" s="5">
        <v>7311</v>
      </c>
      <c r="D7" s="83">
        <v>1103</v>
      </c>
      <c r="E7" s="12">
        <f t="shared" si="0"/>
        <v>9014</v>
      </c>
      <c r="F7" s="114"/>
      <c r="G7" s="114"/>
      <c r="H7" s="114"/>
    </row>
    <row r="8" spans="1:8" x14ac:dyDescent="0.25">
      <c r="A8" s="46" t="s">
        <v>313</v>
      </c>
      <c r="B8" s="35">
        <v>2244</v>
      </c>
      <c r="C8" s="5">
        <v>45481</v>
      </c>
      <c r="D8" s="83">
        <v>7903</v>
      </c>
      <c r="E8" s="12">
        <f t="shared" si="0"/>
        <v>55628</v>
      </c>
      <c r="F8" s="114"/>
      <c r="G8" s="114"/>
      <c r="H8" s="114"/>
    </row>
    <row r="9" spans="1:8" x14ac:dyDescent="0.25">
      <c r="A9" s="46" t="s">
        <v>314</v>
      </c>
      <c r="B9" s="35">
        <v>1880</v>
      </c>
      <c r="C9" s="5">
        <v>39801</v>
      </c>
      <c r="D9" s="83">
        <v>15371</v>
      </c>
      <c r="E9" s="12">
        <f t="shared" si="0"/>
        <v>57052</v>
      </c>
      <c r="F9" s="114"/>
      <c r="G9" s="114"/>
      <c r="H9" s="114"/>
    </row>
    <row r="10" spans="1:8" x14ac:dyDescent="0.25">
      <c r="A10" s="46" t="s">
        <v>315</v>
      </c>
      <c r="B10" s="35">
        <v>5545</v>
      </c>
      <c r="C10" s="5">
        <v>28019</v>
      </c>
      <c r="D10" s="83">
        <v>22211</v>
      </c>
      <c r="E10" s="12">
        <f t="shared" si="0"/>
        <v>55775</v>
      </c>
      <c r="F10" s="114"/>
      <c r="G10" s="114"/>
      <c r="H10" s="114"/>
    </row>
    <row r="11" spans="1:8" x14ac:dyDescent="0.25">
      <c r="A11" s="46" t="s">
        <v>316</v>
      </c>
      <c r="B11" s="35">
        <v>85455</v>
      </c>
      <c r="C11" s="5">
        <v>63349</v>
      </c>
      <c r="D11" s="83">
        <v>41024</v>
      </c>
      <c r="E11" s="12">
        <f t="shared" si="0"/>
        <v>189828</v>
      </c>
      <c r="F11" s="114"/>
      <c r="G11" s="114"/>
      <c r="H11" s="114"/>
    </row>
    <row r="12" spans="1:8" x14ac:dyDescent="0.25">
      <c r="A12" s="46" t="s">
        <v>8</v>
      </c>
      <c r="B12" s="35">
        <v>161364</v>
      </c>
      <c r="C12" s="5">
        <v>20292</v>
      </c>
      <c r="D12" s="83">
        <v>13117</v>
      </c>
      <c r="E12" s="12">
        <f t="shared" si="0"/>
        <v>194773</v>
      </c>
      <c r="F12" s="114"/>
      <c r="G12" s="114"/>
      <c r="H12" s="114"/>
    </row>
    <row r="13" spans="1:8" x14ac:dyDescent="0.25">
      <c r="A13" s="46" t="s">
        <v>317</v>
      </c>
      <c r="B13" s="84">
        <v>2276411</v>
      </c>
      <c r="C13" s="85">
        <v>25195</v>
      </c>
      <c r="D13" s="86">
        <v>25489</v>
      </c>
      <c r="E13" s="12">
        <f t="shared" si="0"/>
        <v>2327095</v>
      </c>
      <c r="F13" s="114"/>
      <c r="G13" s="114"/>
      <c r="H13" s="114"/>
    </row>
    <row r="14" spans="1:8" x14ac:dyDescent="0.25">
      <c r="A14" s="76" t="s">
        <v>85</v>
      </c>
      <c r="B14" s="87">
        <f>SUM(B4:B13)</f>
        <v>2540573</v>
      </c>
      <c r="C14" s="88">
        <f t="shared" ref="C14:D14" si="1">SUM(C4:C13)</f>
        <v>240209</v>
      </c>
      <c r="D14" s="89">
        <f t="shared" si="1"/>
        <v>127962</v>
      </c>
      <c r="E14" s="13">
        <f t="shared" si="0"/>
        <v>2908744</v>
      </c>
      <c r="F14" s="114"/>
    </row>
    <row r="15" spans="1:8" x14ac:dyDescent="0.25">
      <c r="A15" s="48" t="s">
        <v>297</v>
      </c>
      <c r="F15" s="114"/>
    </row>
    <row r="16" spans="1:8" x14ac:dyDescent="0.25">
      <c r="A16" s="48" t="s">
        <v>129</v>
      </c>
      <c r="F16" s="114"/>
    </row>
    <row r="17" spans="1:8" x14ac:dyDescent="0.25">
      <c r="A17" s="39" t="s">
        <v>346</v>
      </c>
      <c r="F17" s="114"/>
    </row>
    <row r="19" spans="1:8" x14ac:dyDescent="0.25">
      <c r="A19" s="3" t="s">
        <v>70</v>
      </c>
    </row>
    <row r="20" spans="1:8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</row>
    <row r="21" spans="1:8" x14ac:dyDescent="0.25">
      <c r="A21" s="45" t="s">
        <v>309</v>
      </c>
      <c r="B21" s="33">
        <v>323403</v>
      </c>
      <c r="C21" s="34">
        <v>49728</v>
      </c>
      <c r="D21" s="82">
        <v>10289</v>
      </c>
      <c r="E21" s="11">
        <f>SUM(B21:D21)</f>
        <v>383420</v>
      </c>
      <c r="F21" s="114"/>
      <c r="G21" s="114"/>
      <c r="H21" s="114"/>
    </row>
    <row r="22" spans="1:8" x14ac:dyDescent="0.25">
      <c r="A22" s="46" t="s">
        <v>310</v>
      </c>
      <c r="B22" s="35">
        <v>56062</v>
      </c>
      <c r="C22" s="5">
        <v>278443</v>
      </c>
      <c r="D22" s="83">
        <v>53702</v>
      </c>
      <c r="E22" s="12">
        <f t="shared" ref="E22:E31" si="2">SUM(B22:D22)</f>
        <v>388207</v>
      </c>
      <c r="F22" s="114"/>
      <c r="G22" s="114"/>
      <c r="H22" s="114"/>
    </row>
    <row r="23" spans="1:8" x14ac:dyDescent="0.25">
      <c r="A23" s="46" t="s">
        <v>311</v>
      </c>
      <c r="B23" s="35">
        <v>19142</v>
      </c>
      <c r="C23" s="5">
        <v>307621</v>
      </c>
      <c r="D23" s="83">
        <v>64791</v>
      </c>
      <c r="E23" s="12">
        <f t="shared" si="2"/>
        <v>391554</v>
      </c>
      <c r="F23" s="114"/>
      <c r="G23" s="114"/>
      <c r="H23" s="114"/>
    </row>
    <row r="24" spans="1:8" x14ac:dyDescent="0.25">
      <c r="A24" s="46" t="s">
        <v>312</v>
      </c>
      <c r="B24" s="35">
        <v>14181</v>
      </c>
      <c r="C24" s="5">
        <v>313330</v>
      </c>
      <c r="D24" s="83">
        <v>67843</v>
      </c>
      <c r="E24" s="12">
        <f t="shared" si="2"/>
        <v>395354</v>
      </c>
      <c r="F24" s="114"/>
      <c r="G24" s="114"/>
      <c r="H24" s="114"/>
    </row>
    <row r="25" spans="1:8" x14ac:dyDescent="0.25">
      <c r="A25" s="46" t="s">
        <v>313</v>
      </c>
      <c r="B25" s="35">
        <v>36613</v>
      </c>
      <c r="C25" s="5">
        <v>1548213</v>
      </c>
      <c r="D25" s="83">
        <v>392115</v>
      </c>
      <c r="E25" s="12">
        <f t="shared" si="2"/>
        <v>1976941</v>
      </c>
      <c r="F25" s="114"/>
      <c r="G25" s="114"/>
      <c r="H25" s="114"/>
    </row>
    <row r="26" spans="1:8" x14ac:dyDescent="0.25">
      <c r="A26" s="46" t="s">
        <v>314</v>
      </c>
      <c r="B26" s="35">
        <v>20125</v>
      </c>
      <c r="C26" s="5">
        <v>831745</v>
      </c>
      <c r="D26" s="83">
        <v>710508</v>
      </c>
      <c r="E26" s="12">
        <f t="shared" si="2"/>
        <v>1562378</v>
      </c>
      <c r="F26" s="114"/>
      <c r="G26" s="114"/>
      <c r="H26" s="114"/>
    </row>
    <row r="27" spans="1:8" x14ac:dyDescent="0.25">
      <c r="A27" s="46" t="s">
        <v>315</v>
      </c>
      <c r="B27" s="35">
        <v>48119</v>
      </c>
      <c r="C27" s="5">
        <v>366430</v>
      </c>
      <c r="D27" s="83">
        <v>734067</v>
      </c>
      <c r="E27" s="12">
        <f t="shared" si="2"/>
        <v>1148616</v>
      </c>
      <c r="F27" s="114"/>
      <c r="G27" s="114"/>
      <c r="H27" s="114"/>
    </row>
    <row r="28" spans="1:8" x14ac:dyDescent="0.25">
      <c r="A28" s="46" t="s">
        <v>316</v>
      </c>
      <c r="B28" s="35">
        <v>1250883</v>
      </c>
      <c r="C28" s="5">
        <v>538549</v>
      </c>
      <c r="D28" s="83">
        <v>690234</v>
      </c>
      <c r="E28" s="12">
        <f t="shared" si="2"/>
        <v>2479666</v>
      </c>
      <c r="F28" s="114"/>
      <c r="G28" s="114"/>
      <c r="H28" s="114"/>
    </row>
    <row r="29" spans="1:8" x14ac:dyDescent="0.25">
      <c r="A29" s="46" t="s">
        <v>8</v>
      </c>
      <c r="B29" s="35">
        <v>1580891</v>
      </c>
      <c r="C29" s="5">
        <v>49817</v>
      </c>
      <c r="D29" s="83">
        <v>57138</v>
      </c>
      <c r="E29" s="12">
        <f t="shared" si="2"/>
        <v>1687846</v>
      </c>
      <c r="F29" s="114"/>
      <c r="G29" s="114"/>
      <c r="H29" s="114"/>
    </row>
    <row r="30" spans="1:8" x14ac:dyDescent="0.25">
      <c r="A30" s="46" t="s">
        <v>317</v>
      </c>
      <c r="B30" s="84">
        <v>16948922</v>
      </c>
      <c r="C30" s="85">
        <v>46860</v>
      </c>
      <c r="D30" s="86">
        <v>70662</v>
      </c>
      <c r="E30" s="12">
        <f t="shared" si="2"/>
        <v>17066444</v>
      </c>
      <c r="F30" s="114"/>
      <c r="G30" s="114"/>
      <c r="H30" s="114"/>
    </row>
    <row r="31" spans="1:8" x14ac:dyDescent="0.25">
      <c r="A31" s="76" t="s">
        <v>85</v>
      </c>
      <c r="B31" s="87">
        <f>SUM(B21:B30)</f>
        <v>20298341</v>
      </c>
      <c r="C31" s="88">
        <f t="shared" ref="C31" si="3">SUM(C21:C30)</f>
        <v>4330736</v>
      </c>
      <c r="D31" s="89">
        <f t="shared" ref="D31" si="4">SUM(D21:D30)</f>
        <v>2851349</v>
      </c>
      <c r="E31" s="13">
        <f t="shared" si="2"/>
        <v>27480426</v>
      </c>
    </row>
    <row r="32" spans="1:8" x14ac:dyDescent="0.25">
      <c r="A32" s="48" t="s">
        <v>129</v>
      </c>
    </row>
    <row r="33" spans="1:5" x14ac:dyDescent="0.25">
      <c r="A33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327717</v>
      </c>
      <c r="C38" s="34">
        <f t="shared" ref="C38:D38" si="5">C4+C21</f>
        <v>50450</v>
      </c>
      <c r="D38" s="82">
        <f t="shared" si="5"/>
        <v>10462</v>
      </c>
      <c r="E38" s="11">
        <f>SUM(B38:D38)</f>
        <v>388629</v>
      </c>
    </row>
    <row r="39" spans="1:5" x14ac:dyDescent="0.25">
      <c r="A39" s="46" t="s">
        <v>310</v>
      </c>
      <c r="B39" s="35">
        <f t="shared" ref="B39:D47" si="6">B5+B22</f>
        <v>58142</v>
      </c>
      <c r="C39" s="5">
        <f t="shared" si="6"/>
        <v>282547</v>
      </c>
      <c r="D39" s="83">
        <f t="shared" si="6"/>
        <v>54258</v>
      </c>
      <c r="E39" s="12">
        <f t="shared" ref="E39:E48" si="7">SUM(B39:D39)</f>
        <v>394947</v>
      </c>
    </row>
    <row r="40" spans="1:5" x14ac:dyDescent="0.25">
      <c r="A40" s="46" t="s">
        <v>311</v>
      </c>
      <c r="B40" s="35">
        <f t="shared" si="6"/>
        <v>19822</v>
      </c>
      <c r="C40" s="5">
        <f t="shared" si="6"/>
        <v>313556</v>
      </c>
      <c r="D40" s="83">
        <f t="shared" si="6"/>
        <v>65806</v>
      </c>
      <c r="E40" s="12">
        <f t="shared" si="7"/>
        <v>399184</v>
      </c>
    </row>
    <row r="41" spans="1:5" x14ac:dyDescent="0.25">
      <c r="A41" s="46" t="s">
        <v>312</v>
      </c>
      <c r="B41" s="35">
        <f t="shared" si="6"/>
        <v>14781</v>
      </c>
      <c r="C41" s="5">
        <f t="shared" si="6"/>
        <v>320641</v>
      </c>
      <c r="D41" s="83">
        <f t="shared" si="6"/>
        <v>68946</v>
      </c>
      <c r="E41" s="12">
        <f t="shared" si="7"/>
        <v>404368</v>
      </c>
    </row>
    <row r="42" spans="1:5" x14ac:dyDescent="0.25">
      <c r="A42" s="46" t="s">
        <v>313</v>
      </c>
      <c r="B42" s="35">
        <f t="shared" si="6"/>
        <v>38857</v>
      </c>
      <c r="C42" s="5">
        <f t="shared" si="6"/>
        <v>1593694</v>
      </c>
      <c r="D42" s="83">
        <f t="shared" si="6"/>
        <v>400018</v>
      </c>
      <c r="E42" s="12">
        <f t="shared" si="7"/>
        <v>2032569</v>
      </c>
    </row>
    <row r="43" spans="1:5" x14ac:dyDescent="0.25">
      <c r="A43" s="46" t="s">
        <v>314</v>
      </c>
      <c r="B43" s="35">
        <f t="shared" si="6"/>
        <v>22005</v>
      </c>
      <c r="C43" s="5">
        <f t="shared" si="6"/>
        <v>871546</v>
      </c>
      <c r="D43" s="83">
        <f t="shared" si="6"/>
        <v>725879</v>
      </c>
      <c r="E43" s="12">
        <f t="shared" si="7"/>
        <v>1619430</v>
      </c>
    </row>
    <row r="44" spans="1:5" x14ac:dyDescent="0.25">
      <c r="A44" s="46" t="s">
        <v>315</v>
      </c>
      <c r="B44" s="35">
        <f t="shared" si="6"/>
        <v>53664</v>
      </c>
      <c r="C44" s="5">
        <f t="shared" si="6"/>
        <v>394449</v>
      </c>
      <c r="D44" s="83">
        <f t="shared" si="6"/>
        <v>756278</v>
      </c>
      <c r="E44" s="12">
        <f t="shared" si="7"/>
        <v>1204391</v>
      </c>
    </row>
    <row r="45" spans="1:5" x14ac:dyDescent="0.25">
      <c r="A45" s="46" t="s">
        <v>316</v>
      </c>
      <c r="B45" s="35">
        <f t="shared" si="6"/>
        <v>1336338</v>
      </c>
      <c r="C45" s="5">
        <f t="shared" si="6"/>
        <v>601898</v>
      </c>
      <c r="D45" s="83">
        <f t="shared" si="6"/>
        <v>731258</v>
      </c>
      <c r="E45" s="12">
        <f t="shared" si="7"/>
        <v>2669494</v>
      </c>
    </row>
    <row r="46" spans="1:5" x14ac:dyDescent="0.25">
      <c r="A46" s="46" t="s">
        <v>8</v>
      </c>
      <c r="B46" s="35">
        <f t="shared" si="6"/>
        <v>1742255</v>
      </c>
      <c r="C46" s="5">
        <f t="shared" si="6"/>
        <v>70109</v>
      </c>
      <c r="D46" s="83">
        <f t="shared" si="6"/>
        <v>70255</v>
      </c>
      <c r="E46" s="12">
        <f t="shared" si="7"/>
        <v>1882619</v>
      </c>
    </row>
    <row r="47" spans="1:5" x14ac:dyDescent="0.25">
      <c r="A47" s="46" t="s">
        <v>317</v>
      </c>
      <c r="B47" s="84">
        <f t="shared" si="6"/>
        <v>19225333</v>
      </c>
      <c r="C47" s="85">
        <f t="shared" si="6"/>
        <v>72055</v>
      </c>
      <c r="D47" s="86">
        <f>D13+D30</f>
        <v>96151</v>
      </c>
      <c r="E47" s="12">
        <f t="shared" si="7"/>
        <v>19393539</v>
      </c>
    </row>
    <row r="48" spans="1:5" x14ac:dyDescent="0.25">
      <c r="A48" s="76" t="s">
        <v>85</v>
      </c>
      <c r="B48" s="87">
        <f>SUM(B38:B47)</f>
        <v>22838914</v>
      </c>
      <c r="C48" s="88">
        <f t="shared" ref="C48:D48" si="8">SUM(C38:C47)</f>
        <v>4570945</v>
      </c>
      <c r="D48" s="89">
        <f t="shared" si="8"/>
        <v>2979311</v>
      </c>
      <c r="E48" s="13">
        <f t="shared" si="7"/>
        <v>30389170</v>
      </c>
    </row>
    <row r="49" spans="1:1" x14ac:dyDescent="0.25">
      <c r="A49" s="48" t="s">
        <v>129</v>
      </c>
    </row>
    <row r="50" spans="1:1" x14ac:dyDescent="0.25">
      <c r="A50" s="39" t="s">
        <v>346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baseColWidth="10" defaultRowHeight="15" x14ac:dyDescent="0.25"/>
  <cols>
    <col min="1" max="1" width="12.85546875" style="2" customWidth="1"/>
    <col min="2" max="4" width="34.7109375" style="2" customWidth="1"/>
    <col min="5" max="5" width="22.140625" style="2" customWidth="1"/>
    <col min="6" max="16384" width="11.42578125" style="2"/>
  </cols>
  <sheetData>
    <row r="1" spans="1:8" x14ac:dyDescent="0.25">
      <c r="A1" s="1" t="s">
        <v>322</v>
      </c>
    </row>
    <row r="2" spans="1:8" x14ac:dyDescent="0.25">
      <c r="A2" s="3" t="s">
        <v>69</v>
      </c>
    </row>
    <row r="3" spans="1:8" ht="24" x14ac:dyDescent="0.25">
      <c r="A3" s="59"/>
      <c r="B3" s="77" t="s">
        <v>306</v>
      </c>
      <c r="C3" s="78" t="s">
        <v>307</v>
      </c>
      <c r="D3" s="79" t="s">
        <v>308</v>
      </c>
      <c r="E3" s="30" t="s">
        <v>85</v>
      </c>
    </row>
    <row r="4" spans="1:8" x14ac:dyDescent="0.25">
      <c r="A4" s="45" t="s">
        <v>309</v>
      </c>
      <c r="B4" s="33">
        <v>4252</v>
      </c>
      <c r="C4" s="34">
        <v>724</v>
      </c>
      <c r="D4" s="82">
        <v>144</v>
      </c>
      <c r="E4" s="11">
        <f>SUM(B4:D4)</f>
        <v>5120</v>
      </c>
      <c r="F4" s="114"/>
      <c r="G4" s="114"/>
      <c r="H4" s="114"/>
    </row>
    <row r="5" spans="1:8" x14ac:dyDescent="0.25">
      <c r="A5" s="46" t="s">
        <v>310</v>
      </c>
      <c r="B5" s="35">
        <v>1878</v>
      </c>
      <c r="C5" s="5">
        <v>3944</v>
      </c>
      <c r="D5" s="83">
        <v>492</v>
      </c>
      <c r="E5" s="12">
        <f t="shared" ref="E5:E14" si="0">SUM(B5:D5)</f>
        <v>6314</v>
      </c>
      <c r="F5" s="114"/>
      <c r="G5" s="114"/>
      <c r="H5" s="114"/>
    </row>
    <row r="6" spans="1:8" x14ac:dyDescent="0.25">
      <c r="A6" s="46" t="s">
        <v>311</v>
      </c>
      <c r="B6" s="35">
        <v>699</v>
      </c>
      <c r="C6" s="5">
        <v>5961</v>
      </c>
      <c r="D6" s="83">
        <v>951</v>
      </c>
      <c r="E6" s="12">
        <f t="shared" si="0"/>
        <v>7611</v>
      </c>
      <c r="F6" s="114"/>
      <c r="G6" s="114"/>
      <c r="H6" s="114"/>
    </row>
    <row r="7" spans="1:8" x14ac:dyDescent="0.25">
      <c r="A7" s="46" t="s">
        <v>312</v>
      </c>
      <c r="B7" s="35">
        <v>546</v>
      </c>
      <c r="C7" s="5">
        <v>6968</v>
      </c>
      <c r="D7" s="83">
        <v>1008</v>
      </c>
      <c r="E7" s="12">
        <f t="shared" si="0"/>
        <v>8522</v>
      </c>
      <c r="F7" s="114"/>
      <c r="G7" s="114"/>
      <c r="H7" s="114"/>
    </row>
    <row r="8" spans="1:8" x14ac:dyDescent="0.25">
      <c r="A8" s="46" t="s">
        <v>313</v>
      </c>
      <c r="B8" s="35">
        <v>2002</v>
      </c>
      <c r="C8" s="5">
        <v>44537</v>
      </c>
      <c r="D8" s="83">
        <v>7767</v>
      </c>
      <c r="E8" s="12">
        <f t="shared" si="0"/>
        <v>54306</v>
      </c>
      <c r="F8" s="114"/>
      <c r="G8" s="114"/>
      <c r="H8" s="114"/>
    </row>
    <row r="9" spans="1:8" x14ac:dyDescent="0.25">
      <c r="A9" s="46" t="s">
        <v>314</v>
      </c>
      <c r="B9" s="35">
        <v>2003</v>
      </c>
      <c r="C9" s="5">
        <v>39387</v>
      </c>
      <c r="D9" s="83">
        <v>14686</v>
      </c>
      <c r="E9" s="12">
        <f t="shared" si="0"/>
        <v>56076</v>
      </c>
      <c r="F9" s="114"/>
      <c r="G9" s="114"/>
      <c r="H9" s="114"/>
    </row>
    <row r="10" spans="1:8" x14ac:dyDescent="0.25">
      <c r="A10" s="46" t="s">
        <v>315</v>
      </c>
      <c r="B10" s="35">
        <v>3258</v>
      </c>
      <c r="C10" s="5">
        <v>28442</v>
      </c>
      <c r="D10" s="83">
        <v>19503</v>
      </c>
      <c r="E10" s="12">
        <f t="shared" si="0"/>
        <v>51203</v>
      </c>
      <c r="F10" s="114"/>
      <c r="G10" s="114"/>
      <c r="H10" s="114"/>
    </row>
    <row r="11" spans="1:8" x14ac:dyDescent="0.25">
      <c r="A11" s="46" t="s">
        <v>316</v>
      </c>
      <c r="B11" s="35">
        <v>88271</v>
      </c>
      <c r="C11" s="5">
        <v>72534</v>
      </c>
      <c r="D11" s="83">
        <v>45726</v>
      </c>
      <c r="E11" s="12">
        <f t="shared" si="0"/>
        <v>206531</v>
      </c>
      <c r="F11" s="114"/>
      <c r="G11" s="114"/>
      <c r="H11" s="114"/>
    </row>
    <row r="12" spans="1:8" x14ac:dyDescent="0.25">
      <c r="A12" s="46" t="s">
        <v>8</v>
      </c>
      <c r="B12" s="35">
        <v>199173</v>
      </c>
      <c r="C12" s="5">
        <v>21598</v>
      </c>
      <c r="D12" s="83">
        <v>16574</v>
      </c>
      <c r="E12" s="12">
        <f t="shared" si="0"/>
        <v>237345</v>
      </c>
      <c r="F12" s="114"/>
      <c r="G12" s="114"/>
      <c r="H12" s="114"/>
    </row>
    <row r="13" spans="1:8" x14ac:dyDescent="0.25">
      <c r="A13" s="46" t="s">
        <v>317</v>
      </c>
      <c r="B13" s="84">
        <v>2366628</v>
      </c>
      <c r="C13" s="85">
        <v>30337</v>
      </c>
      <c r="D13" s="86">
        <v>30727</v>
      </c>
      <c r="E13" s="12">
        <f t="shared" si="0"/>
        <v>2427692</v>
      </c>
      <c r="F13" s="114"/>
      <c r="G13" s="114"/>
      <c r="H13" s="114"/>
    </row>
    <row r="14" spans="1:8" x14ac:dyDescent="0.25">
      <c r="A14" s="76" t="s">
        <v>85</v>
      </c>
      <c r="B14" s="87">
        <f>SUM(B4:B13)</f>
        <v>2668710</v>
      </c>
      <c r="C14" s="88">
        <f t="shared" ref="C14:D14" si="1">SUM(C4:C13)</f>
        <v>254432</v>
      </c>
      <c r="D14" s="89">
        <f t="shared" si="1"/>
        <v>137578</v>
      </c>
      <c r="E14" s="13">
        <f t="shared" si="0"/>
        <v>3060720</v>
      </c>
      <c r="F14" s="114"/>
      <c r="G14" s="114"/>
      <c r="H14" s="114"/>
    </row>
    <row r="15" spans="1:8" x14ac:dyDescent="0.25">
      <c r="A15" s="48" t="s">
        <v>297</v>
      </c>
      <c r="F15" s="114"/>
      <c r="G15" s="114"/>
      <c r="H15" s="114"/>
    </row>
    <row r="16" spans="1:8" x14ac:dyDescent="0.25">
      <c r="A16" s="48" t="s">
        <v>129</v>
      </c>
      <c r="F16" s="114"/>
      <c r="G16" s="114"/>
      <c r="H16" s="114"/>
    </row>
    <row r="17" spans="1:8" x14ac:dyDescent="0.25">
      <c r="A17" s="39" t="s">
        <v>346</v>
      </c>
      <c r="F17" s="114"/>
      <c r="G17" s="114"/>
      <c r="H17" s="114"/>
    </row>
    <row r="18" spans="1:8" x14ac:dyDescent="0.25">
      <c r="F18" s="114"/>
      <c r="G18" s="114"/>
      <c r="H18" s="114"/>
    </row>
    <row r="19" spans="1:8" x14ac:dyDescent="0.25">
      <c r="A19" s="3" t="s">
        <v>70</v>
      </c>
      <c r="F19" s="114"/>
      <c r="G19" s="114"/>
      <c r="H19" s="114"/>
    </row>
    <row r="20" spans="1:8" ht="24" x14ac:dyDescent="0.25">
      <c r="A20" s="59"/>
      <c r="B20" s="77" t="s">
        <v>306</v>
      </c>
      <c r="C20" s="78" t="s">
        <v>307</v>
      </c>
      <c r="D20" s="79" t="s">
        <v>308</v>
      </c>
      <c r="E20" s="30" t="s">
        <v>85</v>
      </c>
      <c r="F20" s="114"/>
      <c r="G20" s="114"/>
      <c r="H20" s="114"/>
    </row>
    <row r="21" spans="1:8" x14ac:dyDescent="0.25">
      <c r="A21" s="45" t="s">
        <v>309</v>
      </c>
      <c r="B21" s="33">
        <v>304993</v>
      </c>
      <c r="C21" s="34">
        <v>50614</v>
      </c>
      <c r="D21" s="82">
        <v>11062</v>
      </c>
      <c r="E21" s="11">
        <f>SUM(B21:D21)</f>
        <v>366669</v>
      </c>
      <c r="F21" s="114"/>
      <c r="G21" s="114"/>
      <c r="H21" s="114"/>
    </row>
    <row r="22" spans="1:8" x14ac:dyDescent="0.25">
      <c r="A22" s="46" t="s">
        <v>310</v>
      </c>
      <c r="B22" s="35">
        <v>51751</v>
      </c>
      <c r="C22" s="5">
        <v>266078</v>
      </c>
      <c r="D22" s="83">
        <v>52393</v>
      </c>
      <c r="E22" s="12">
        <f t="shared" ref="E22:E31" si="2">SUM(B22:D22)</f>
        <v>370222</v>
      </c>
      <c r="F22" s="114"/>
      <c r="G22" s="114"/>
      <c r="H22" s="114"/>
    </row>
    <row r="23" spans="1:8" x14ac:dyDescent="0.25">
      <c r="A23" s="46" t="s">
        <v>311</v>
      </c>
      <c r="B23" s="35">
        <v>17681</v>
      </c>
      <c r="C23" s="5">
        <v>295450</v>
      </c>
      <c r="D23" s="83">
        <v>62378</v>
      </c>
      <c r="E23" s="12">
        <f t="shared" si="2"/>
        <v>375509</v>
      </c>
      <c r="F23" s="114"/>
      <c r="G23" s="114"/>
      <c r="H23" s="114"/>
    </row>
    <row r="24" spans="1:8" x14ac:dyDescent="0.25">
      <c r="A24" s="46" t="s">
        <v>312</v>
      </c>
      <c r="B24" s="35">
        <v>13185</v>
      </c>
      <c r="C24" s="5">
        <v>300546</v>
      </c>
      <c r="D24" s="83">
        <v>65039</v>
      </c>
      <c r="E24" s="12">
        <f t="shared" si="2"/>
        <v>378770</v>
      </c>
      <c r="F24" s="114"/>
      <c r="G24" s="114"/>
      <c r="H24" s="114"/>
    </row>
    <row r="25" spans="1:8" x14ac:dyDescent="0.25">
      <c r="A25" s="46" t="s">
        <v>313</v>
      </c>
      <c r="B25" s="35">
        <v>33916</v>
      </c>
      <c r="C25" s="5">
        <v>1486715</v>
      </c>
      <c r="D25" s="83">
        <v>367291</v>
      </c>
      <c r="E25" s="12">
        <f t="shared" si="2"/>
        <v>1887922</v>
      </c>
      <c r="F25" s="114"/>
      <c r="G25" s="114"/>
      <c r="H25" s="114"/>
    </row>
    <row r="26" spans="1:8" x14ac:dyDescent="0.25">
      <c r="A26" s="46" t="s">
        <v>314</v>
      </c>
      <c r="B26" s="35">
        <v>17981</v>
      </c>
      <c r="C26" s="5">
        <v>808590</v>
      </c>
      <c r="D26" s="83">
        <v>664323</v>
      </c>
      <c r="E26" s="12">
        <f t="shared" si="2"/>
        <v>1490894</v>
      </c>
      <c r="F26" s="114"/>
      <c r="G26" s="114"/>
      <c r="H26" s="114"/>
    </row>
    <row r="27" spans="1:8" x14ac:dyDescent="0.25">
      <c r="A27" s="46" t="s">
        <v>315</v>
      </c>
      <c r="B27" s="35">
        <v>33875</v>
      </c>
      <c r="C27" s="5">
        <v>367556</v>
      </c>
      <c r="D27" s="83">
        <v>691231</v>
      </c>
      <c r="E27" s="12">
        <f t="shared" si="2"/>
        <v>1092662</v>
      </c>
      <c r="F27" s="114"/>
      <c r="G27" s="114"/>
      <c r="H27" s="114"/>
    </row>
    <row r="28" spans="1:8" x14ac:dyDescent="0.25">
      <c r="A28" s="46" t="s">
        <v>316</v>
      </c>
      <c r="B28" s="35">
        <v>1064728</v>
      </c>
      <c r="C28" s="5">
        <v>593871</v>
      </c>
      <c r="D28" s="83">
        <v>722838</v>
      </c>
      <c r="E28" s="12">
        <f t="shared" si="2"/>
        <v>2381437</v>
      </c>
      <c r="F28" s="114"/>
      <c r="G28" s="114"/>
      <c r="H28" s="114"/>
    </row>
    <row r="29" spans="1:8" x14ac:dyDescent="0.25">
      <c r="A29" s="46" t="s">
        <v>8</v>
      </c>
      <c r="B29" s="35">
        <v>1573736</v>
      </c>
      <c r="C29" s="5">
        <v>52011</v>
      </c>
      <c r="D29" s="83">
        <v>70515</v>
      </c>
      <c r="E29" s="12">
        <f t="shared" si="2"/>
        <v>1696262</v>
      </c>
      <c r="F29" s="114"/>
      <c r="G29" s="114"/>
      <c r="H29" s="114"/>
    </row>
    <row r="30" spans="1:8" x14ac:dyDescent="0.25">
      <c r="A30" s="46" t="s">
        <v>317</v>
      </c>
      <c r="B30" s="84">
        <v>19190002</v>
      </c>
      <c r="C30" s="85">
        <v>54247</v>
      </c>
      <c r="D30" s="86">
        <v>101231</v>
      </c>
      <c r="E30" s="12">
        <f t="shared" si="2"/>
        <v>19345480</v>
      </c>
      <c r="F30" s="114"/>
      <c r="G30" s="114"/>
      <c r="H30" s="114"/>
    </row>
    <row r="31" spans="1:8" x14ac:dyDescent="0.25">
      <c r="A31" s="76" t="s">
        <v>85</v>
      </c>
      <c r="B31" s="87">
        <f>SUM(B21:B30)</f>
        <v>22301848</v>
      </c>
      <c r="C31" s="88">
        <f t="shared" ref="C31" si="3">SUM(C21:C30)</f>
        <v>4275678</v>
      </c>
      <c r="D31" s="89">
        <f t="shared" ref="D31" si="4">SUM(D21:D30)</f>
        <v>2808301</v>
      </c>
      <c r="E31" s="13">
        <f t="shared" si="2"/>
        <v>29385827</v>
      </c>
    </row>
    <row r="32" spans="1:8" x14ac:dyDescent="0.25">
      <c r="A32" s="48" t="s">
        <v>129</v>
      </c>
    </row>
    <row r="33" spans="1:5" x14ac:dyDescent="0.25">
      <c r="A33" s="39" t="s">
        <v>346</v>
      </c>
    </row>
    <row r="36" spans="1:5" x14ac:dyDescent="0.25">
      <c r="A36" s="3" t="s">
        <v>28</v>
      </c>
    </row>
    <row r="37" spans="1:5" ht="24" x14ac:dyDescent="0.25">
      <c r="A37" s="59"/>
      <c r="B37" s="77" t="s">
        <v>306</v>
      </c>
      <c r="C37" s="78" t="s">
        <v>307</v>
      </c>
      <c r="D37" s="79" t="s">
        <v>308</v>
      </c>
      <c r="E37" s="30" t="s">
        <v>85</v>
      </c>
    </row>
    <row r="38" spans="1:5" x14ac:dyDescent="0.25">
      <c r="A38" s="45" t="s">
        <v>309</v>
      </c>
      <c r="B38" s="33">
        <f>B4+B21</f>
        <v>309245</v>
      </c>
      <c r="C38" s="34">
        <f t="shared" ref="C38:D38" si="5">C4+C21</f>
        <v>51338</v>
      </c>
      <c r="D38" s="82">
        <f t="shared" si="5"/>
        <v>11206</v>
      </c>
      <c r="E38" s="11">
        <f>SUM(B38:D38)</f>
        <v>371789</v>
      </c>
    </row>
    <row r="39" spans="1:5" x14ac:dyDescent="0.25">
      <c r="A39" s="46" t="s">
        <v>310</v>
      </c>
      <c r="B39" s="35">
        <f t="shared" ref="B39:D47" si="6">B5+B22</f>
        <v>53629</v>
      </c>
      <c r="C39" s="5">
        <f t="shared" si="6"/>
        <v>270022</v>
      </c>
      <c r="D39" s="83">
        <f t="shared" si="6"/>
        <v>52885</v>
      </c>
      <c r="E39" s="12">
        <f t="shared" ref="E39:E48" si="7">SUM(B39:D39)</f>
        <v>376536</v>
      </c>
    </row>
    <row r="40" spans="1:5" x14ac:dyDescent="0.25">
      <c r="A40" s="46" t="s">
        <v>311</v>
      </c>
      <c r="B40" s="35">
        <f t="shared" si="6"/>
        <v>18380</v>
      </c>
      <c r="C40" s="5">
        <f t="shared" si="6"/>
        <v>301411</v>
      </c>
      <c r="D40" s="83">
        <f t="shared" si="6"/>
        <v>63329</v>
      </c>
      <c r="E40" s="12">
        <f t="shared" si="7"/>
        <v>383120</v>
      </c>
    </row>
    <row r="41" spans="1:5" x14ac:dyDescent="0.25">
      <c r="A41" s="46" t="s">
        <v>312</v>
      </c>
      <c r="B41" s="35">
        <f t="shared" si="6"/>
        <v>13731</v>
      </c>
      <c r="C41" s="5">
        <f t="shared" si="6"/>
        <v>307514</v>
      </c>
      <c r="D41" s="83">
        <f t="shared" si="6"/>
        <v>66047</v>
      </c>
      <c r="E41" s="12">
        <f t="shared" si="7"/>
        <v>387292</v>
      </c>
    </row>
    <row r="42" spans="1:5" x14ac:dyDescent="0.25">
      <c r="A42" s="46" t="s">
        <v>313</v>
      </c>
      <c r="B42" s="35">
        <f t="shared" si="6"/>
        <v>35918</v>
      </c>
      <c r="C42" s="5">
        <f t="shared" si="6"/>
        <v>1531252</v>
      </c>
      <c r="D42" s="83">
        <f t="shared" si="6"/>
        <v>375058</v>
      </c>
      <c r="E42" s="12">
        <f t="shared" si="7"/>
        <v>1942228</v>
      </c>
    </row>
    <row r="43" spans="1:5" x14ac:dyDescent="0.25">
      <c r="A43" s="46" t="s">
        <v>314</v>
      </c>
      <c r="B43" s="35">
        <f t="shared" si="6"/>
        <v>19984</v>
      </c>
      <c r="C43" s="5">
        <f t="shared" si="6"/>
        <v>847977</v>
      </c>
      <c r="D43" s="83">
        <f t="shared" si="6"/>
        <v>679009</v>
      </c>
      <c r="E43" s="12">
        <f t="shared" si="7"/>
        <v>1546970</v>
      </c>
    </row>
    <row r="44" spans="1:5" x14ac:dyDescent="0.25">
      <c r="A44" s="46" t="s">
        <v>315</v>
      </c>
      <c r="B44" s="35">
        <f t="shared" si="6"/>
        <v>37133</v>
      </c>
      <c r="C44" s="5">
        <f t="shared" si="6"/>
        <v>395998</v>
      </c>
      <c r="D44" s="83">
        <f t="shared" si="6"/>
        <v>710734</v>
      </c>
      <c r="E44" s="12">
        <f t="shared" si="7"/>
        <v>1143865</v>
      </c>
    </row>
    <row r="45" spans="1:5" x14ac:dyDescent="0.25">
      <c r="A45" s="46" t="s">
        <v>316</v>
      </c>
      <c r="B45" s="35">
        <f t="shared" si="6"/>
        <v>1152999</v>
      </c>
      <c r="C45" s="5">
        <f t="shared" si="6"/>
        <v>666405</v>
      </c>
      <c r="D45" s="83">
        <f t="shared" si="6"/>
        <v>768564</v>
      </c>
      <c r="E45" s="12">
        <f t="shared" si="7"/>
        <v>2587968</v>
      </c>
    </row>
    <row r="46" spans="1:5" x14ac:dyDescent="0.25">
      <c r="A46" s="46" t="s">
        <v>8</v>
      </c>
      <c r="B46" s="35">
        <f t="shared" si="6"/>
        <v>1772909</v>
      </c>
      <c r="C46" s="5">
        <f t="shared" si="6"/>
        <v>73609</v>
      </c>
      <c r="D46" s="83">
        <f t="shared" si="6"/>
        <v>87089</v>
      </c>
      <c r="E46" s="12">
        <f t="shared" si="7"/>
        <v>1933607</v>
      </c>
    </row>
    <row r="47" spans="1:5" x14ac:dyDescent="0.25">
      <c r="A47" s="46" t="s">
        <v>317</v>
      </c>
      <c r="B47" s="84">
        <f t="shared" si="6"/>
        <v>21556630</v>
      </c>
      <c r="C47" s="85">
        <f t="shared" si="6"/>
        <v>84584</v>
      </c>
      <c r="D47" s="86">
        <f t="shared" si="6"/>
        <v>131958</v>
      </c>
      <c r="E47" s="12">
        <f t="shared" si="7"/>
        <v>21773172</v>
      </c>
    </row>
    <row r="48" spans="1:5" x14ac:dyDescent="0.25">
      <c r="A48" s="76" t="s">
        <v>85</v>
      </c>
      <c r="B48" s="87">
        <f>SUM(B38:B47)</f>
        <v>24970558</v>
      </c>
      <c r="C48" s="88">
        <f t="shared" ref="C48:D48" si="8">SUM(C38:C47)</f>
        <v>4530110</v>
      </c>
      <c r="D48" s="89">
        <f t="shared" si="8"/>
        <v>2945879</v>
      </c>
      <c r="E48" s="13">
        <f t="shared" si="7"/>
        <v>32446547</v>
      </c>
    </row>
    <row r="49" spans="1:1" x14ac:dyDescent="0.25">
      <c r="A49" s="48" t="s">
        <v>129</v>
      </c>
    </row>
    <row r="50" spans="1:1" x14ac:dyDescent="0.25">
      <c r="A50" s="39" t="s">
        <v>346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baseColWidth="10" defaultRowHeight="15" x14ac:dyDescent="0.25"/>
  <cols>
    <col min="1" max="1" width="6.42578125" style="2" customWidth="1"/>
    <col min="2" max="2" width="18.140625" style="2" customWidth="1"/>
    <col min="3" max="3" width="13" style="2" customWidth="1"/>
    <col min="4" max="4" width="15.5703125" style="2" customWidth="1"/>
    <col min="5" max="5" width="12.5703125" style="2" customWidth="1"/>
    <col min="6" max="6" width="15.5703125" style="2" customWidth="1"/>
    <col min="7" max="16384" width="11.42578125" style="2"/>
  </cols>
  <sheetData>
    <row r="1" spans="1:6" x14ac:dyDescent="0.25">
      <c r="A1" s="1" t="s">
        <v>293</v>
      </c>
    </row>
    <row r="2" spans="1:6" x14ac:dyDescent="0.25">
      <c r="A2" s="1"/>
    </row>
    <row r="3" spans="1:6" ht="45" x14ac:dyDescent="0.25">
      <c r="A3" s="65"/>
      <c r="B3" s="65" t="s">
        <v>280</v>
      </c>
      <c r="C3" s="65" t="s">
        <v>161</v>
      </c>
      <c r="D3" s="65" t="s">
        <v>281</v>
      </c>
    </row>
    <row r="4" spans="1:6" x14ac:dyDescent="0.25">
      <c r="A4" s="66">
        <v>1</v>
      </c>
      <c r="B4" s="67" t="s">
        <v>105</v>
      </c>
      <c r="C4" s="68">
        <v>790158.14</v>
      </c>
      <c r="D4" s="69">
        <f>C4/$C$15*100</f>
        <v>13.208266256500686</v>
      </c>
      <c r="E4" s="114"/>
    </row>
    <row r="5" spans="1:6" x14ac:dyDescent="0.25">
      <c r="A5" s="66">
        <v>2</v>
      </c>
      <c r="B5" s="67" t="s">
        <v>106</v>
      </c>
      <c r="C5" s="68">
        <v>740551.75</v>
      </c>
      <c r="D5" s="69">
        <f t="shared" ref="D5:D15" si="0">C5/$C$15*100</f>
        <v>12.379046921819388</v>
      </c>
      <c r="E5" s="114"/>
    </row>
    <row r="6" spans="1:6" x14ac:dyDescent="0.25">
      <c r="A6" s="66">
        <v>3</v>
      </c>
      <c r="B6" s="67" t="s">
        <v>100</v>
      </c>
      <c r="C6" s="68">
        <v>621327.9</v>
      </c>
      <c r="D6" s="69">
        <f t="shared" si="0"/>
        <v>10.386103642230951</v>
      </c>
      <c r="E6" s="114"/>
    </row>
    <row r="7" spans="1:6" x14ac:dyDescent="0.25">
      <c r="A7" s="66">
        <v>4</v>
      </c>
      <c r="B7" s="67" t="s">
        <v>101</v>
      </c>
      <c r="C7" s="68">
        <v>285813.56</v>
      </c>
      <c r="D7" s="69">
        <f t="shared" si="0"/>
        <v>4.7776532431828578</v>
      </c>
      <c r="E7" s="114"/>
    </row>
    <row r="8" spans="1:6" x14ac:dyDescent="0.25">
      <c r="A8" s="66">
        <v>5</v>
      </c>
      <c r="B8" s="67" t="s">
        <v>107</v>
      </c>
      <c r="C8" s="68">
        <v>269612.52</v>
      </c>
      <c r="D8" s="69">
        <f t="shared" si="0"/>
        <v>4.506837011444464</v>
      </c>
      <c r="E8" s="114"/>
    </row>
    <row r="9" spans="1:6" x14ac:dyDescent="0.25">
      <c r="A9" s="66">
        <v>6</v>
      </c>
      <c r="B9" s="67" t="s">
        <v>109</v>
      </c>
      <c r="C9" s="68">
        <v>249079.03</v>
      </c>
      <c r="D9" s="69">
        <f t="shared" si="0"/>
        <v>4.1635996398783188</v>
      </c>
      <c r="E9" s="114"/>
    </row>
    <row r="10" spans="1:6" x14ac:dyDescent="0.25">
      <c r="A10" s="66">
        <v>7</v>
      </c>
      <c r="B10" s="67" t="s">
        <v>102</v>
      </c>
      <c r="C10" s="68">
        <v>248267.5</v>
      </c>
      <c r="D10" s="69">
        <f t="shared" si="0"/>
        <v>4.1500341220755947</v>
      </c>
      <c r="E10" s="114"/>
    </row>
    <row r="11" spans="1:6" x14ac:dyDescent="0.25">
      <c r="A11" s="66">
        <v>8</v>
      </c>
      <c r="B11" s="67" t="s">
        <v>282</v>
      </c>
      <c r="C11" s="68">
        <v>147970.62</v>
      </c>
      <c r="D11" s="69">
        <f t="shared" si="0"/>
        <v>2.4734736607275676</v>
      </c>
      <c r="E11" s="114"/>
    </row>
    <row r="12" spans="1:6" x14ac:dyDescent="0.25">
      <c r="A12" s="66">
        <v>9</v>
      </c>
      <c r="B12" s="67" t="s">
        <v>283</v>
      </c>
      <c r="C12" s="68">
        <v>117464.42</v>
      </c>
      <c r="D12" s="69">
        <f t="shared" si="0"/>
        <v>1.9635326860334874</v>
      </c>
      <c r="E12" s="114"/>
    </row>
    <row r="13" spans="1:6" x14ac:dyDescent="0.25">
      <c r="A13" s="66">
        <v>10</v>
      </c>
      <c r="B13" s="67" t="s">
        <v>284</v>
      </c>
      <c r="C13" s="68">
        <v>115503.5</v>
      </c>
      <c r="D13" s="69">
        <f t="shared" si="0"/>
        <v>1.9307539900275241</v>
      </c>
      <c r="E13" s="114"/>
    </row>
    <row r="14" spans="1:6" x14ac:dyDescent="0.25">
      <c r="A14" s="70"/>
      <c r="B14" s="67" t="s">
        <v>285</v>
      </c>
      <c r="C14" s="68">
        <v>2396551.2700000019</v>
      </c>
      <c r="D14" s="69">
        <f t="shared" si="0"/>
        <v>40.060698826079161</v>
      </c>
      <c r="E14" s="114"/>
      <c r="F14" s="59"/>
    </row>
    <row r="15" spans="1:6" x14ac:dyDescent="0.25">
      <c r="A15" s="60"/>
      <c r="B15" s="66" t="s">
        <v>286</v>
      </c>
      <c r="C15" s="64">
        <f>SUM(C4:C14)</f>
        <v>5982300.2100000018</v>
      </c>
      <c r="D15" s="71">
        <f t="shared" si="0"/>
        <v>100</v>
      </c>
    </row>
    <row r="16" spans="1:6" x14ac:dyDescent="0.25">
      <c r="A16" s="48" t="s">
        <v>348</v>
      </c>
      <c r="B16" s="72"/>
      <c r="C16" s="73"/>
      <c r="D16" s="74"/>
    </row>
    <row r="17" spans="1:5" x14ac:dyDescent="0.25">
      <c r="A17" s="48" t="s">
        <v>129</v>
      </c>
      <c r="B17" s="72"/>
      <c r="C17" s="73"/>
      <c r="D17" s="74"/>
    </row>
    <row r="18" spans="1:5" x14ac:dyDescent="0.25">
      <c r="A18" s="39" t="s">
        <v>346</v>
      </c>
      <c r="B18" s="72"/>
      <c r="C18" s="73"/>
      <c r="D18" s="74"/>
    </row>
    <row r="19" spans="1:5" x14ac:dyDescent="0.25">
      <c r="A19" s="59"/>
      <c r="B19" s="72"/>
      <c r="C19" s="73"/>
      <c r="D19" s="74"/>
    </row>
    <row r="20" spans="1:5" x14ac:dyDescent="0.25">
      <c r="A20" s="1" t="s">
        <v>294</v>
      </c>
    </row>
    <row r="22" spans="1:5" ht="45" x14ac:dyDescent="0.25">
      <c r="A22" s="65"/>
      <c r="B22" s="65" t="s">
        <v>287</v>
      </c>
      <c r="C22" s="65" t="s">
        <v>288</v>
      </c>
      <c r="D22" s="65" t="s">
        <v>289</v>
      </c>
    </row>
    <row r="23" spans="1:5" x14ac:dyDescent="0.25">
      <c r="A23" s="66">
        <v>1</v>
      </c>
      <c r="B23" s="67" t="s">
        <v>88</v>
      </c>
      <c r="C23" s="68">
        <v>541245.62</v>
      </c>
      <c r="D23" s="69">
        <f>C23/$C$34*100</f>
        <v>12.862708439530257</v>
      </c>
      <c r="E23" s="114"/>
    </row>
    <row r="24" spans="1:5" x14ac:dyDescent="0.25">
      <c r="A24" s="66">
        <v>2</v>
      </c>
      <c r="B24" s="67" t="s">
        <v>93</v>
      </c>
      <c r="C24" s="68">
        <v>495552.57</v>
      </c>
      <c r="D24" s="69">
        <f t="shared" ref="D24:D33" si="1">C24/$C$34*100</f>
        <v>11.776812576090517</v>
      </c>
      <c r="E24" s="114"/>
    </row>
    <row r="25" spans="1:5" x14ac:dyDescent="0.25">
      <c r="A25" s="66">
        <v>3</v>
      </c>
      <c r="B25" s="67" t="s">
        <v>94</v>
      </c>
      <c r="C25" s="68">
        <v>458015.06</v>
      </c>
      <c r="D25" s="69">
        <f t="shared" si="1"/>
        <v>10.884733215381877</v>
      </c>
      <c r="E25" s="114"/>
    </row>
    <row r="26" spans="1:5" x14ac:dyDescent="0.25">
      <c r="A26" s="66">
        <v>4</v>
      </c>
      <c r="B26" s="67" t="s">
        <v>97</v>
      </c>
      <c r="C26" s="68">
        <v>215463.13</v>
      </c>
      <c r="D26" s="69">
        <f t="shared" si="1"/>
        <v>5.120483784531328</v>
      </c>
      <c r="E26" s="114"/>
    </row>
    <row r="27" spans="1:5" x14ac:dyDescent="0.25">
      <c r="A27" s="66">
        <v>5</v>
      </c>
      <c r="B27" s="67" t="s">
        <v>89</v>
      </c>
      <c r="C27" s="68">
        <v>187427.86</v>
      </c>
      <c r="D27" s="69">
        <f t="shared" si="1"/>
        <v>4.4542252676799405</v>
      </c>
      <c r="E27" s="114"/>
    </row>
    <row r="28" spans="1:5" x14ac:dyDescent="0.25">
      <c r="A28" s="66">
        <v>6</v>
      </c>
      <c r="B28" s="67" t="s">
        <v>95</v>
      </c>
      <c r="C28" s="68">
        <v>172957.8</v>
      </c>
      <c r="D28" s="69">
        <f t="shared" si="1"/>
        <v>4.1103441238796288</v>
      </c>
      <c r="E28" s="114"/>
    </row>
    <row r="29" spans="1:5" x14ac:dyDescent="0.25">
      <c r="A29" s="66">
        <v>7</v>
      </c>
      <c r="B29" s="67" t="s">
        <v>90</v>
      </c>
      <c r="C29" s="68">
        <v>151665.94</v>
      </c>
      <c r="D29" s="69">
        <f t="shared" si="1"/>
        <v>3.6043428239239881</v>
      </c>
      <c r="E29" s="114"/>
    </row>
    <row r="30" spans="1:5" x14ac:dyDescent="0.25">
      <c r="A30" s="66">
        <v>8</v>
      </c>
      <c r="B30" s="67" t="s">
        <v>290</v>
      </c>
      <c r="C30" s="68">
        <v>149919.26</v>
      </c>
      <c r="D30" s="69">
        <f t="shared" si="1"/>
        <v>3.5628329534567524</v>
      </c>
      <c r="E30" s="114"/>
    </row>
    <row r="31" spans="1:5" x14ac:dyDescent="0.25">
      <c r="A31" s="66">
        <v>9</v>
      </c>
      <c r="B31" s="67" t="s">
        <v>291</v>
      </c>
      <c r="C31" s="68">
        <v>98321</v>
      </c>
      <c r="D31" s="69">
        <f t="shared" si="1"/>
        <v>2.336599705847143</v>
      </c>
      <c r="E31" s="114"/>
    </row>
    <row r="32" spans="1:5" x14ac:dyDescent="0.25">
      <c r="A32" s="66">
        <v>10</v>
      </c>
      <c r="B32" s="67" t="s">
        <v>292</v>
      </c>
      <c r="C32" s="68">
        <v>97961.31</v>
      </c>
      <c r="D32" s="69">
        <f t="shared" si="1"/>
        <v>2.3280516688235551</v>
      </c>
      <c r="E32" s="114"/>
    </row>
    <row r="33" spans="1:5" x14ac:dyDescent="0.25">
      <c r="A33" s="70"/>
      <c r="B33" s="67" t="s">
        <v>98</v>
      </c>
      <c r="C33" s="68">
        <v>1639337.11</v>
      </c>
      <c r="D33" s="69">
        <f t="shared" si="1"/>
        <v>38.958865440855014</v>
      </c>
      <c r="E33" s="114"/>
    </row>
    <row r="34" spans="1:5" x14ac:dyDescent="0.25">
      <c r="A34" s="60"/>
      <c r="B34" s="66" t="s">
        <v>286</v>
      </c>
      <c r="C34" s="64">
        <f>SUM(C23:C33)</f>
        <v>4207866.66</v>
      </c>
      <c r="D34" s="71">
        <f>SUM(D23:D33)</f>
        <v>100</v>
      </c>
    </row>
    <row r="35" spans="1:5" x14ac:dyDescent="0.25">
      <c r="A35" s="48" t="s">
        <v>349</v>
      </c>
    </row>
    <row r="36" spans="1:5" x14ac:dyDescent="0.25">
      <c r="A36" s="48" t="s">
        <v>129</v>
      </c>
    </row>
    <row r="37" spans="1:5" x14ac:dyDescent="0.25">
      <c r="A37" s="39" t="s">
        <v>346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305</v>
      </c>
    </row>
    <row r="2" spans="1:6" x14ac:dyDescent="0.25">
      <c r="A2" s="3" t="s">
        <v>69</v>
      </c>
    </row>
    <row r="3" spans="1:6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6" x14ac:dyDescent="0.25">
      <c r="A4" s="45" t="s">
        <v>36</v>
      </c>
      <c r="B4" s="90">
        <f>For2_H!B4+For2_F!B4</f>
        <v>19737</v>
      </c>
      <c r="C4" s="90">
        <f>For2_H!C4+For2_F!C4</f>
        <v>4823</v>
      </c>
      <c r="D4" s="90">
        <f>For2_H!D4+For2_F!D4</f>
        <v>5153</v>
      </c>
      <c r="E4" s="90">
        <f>For2_H!E4+For2_F!E4</f>
        <v>727</v>
      </c>
      <c r="F4" s="91">
        <f>SUM(B4:E4)</f>
        <v>30440</v>
      </c>
    </row>
    <row r="5" spans="1:6" x14ac:dyDescent="0.25">
      <c r="A5" s="46" t="s">
        <v>30</v>
      </c>
      <c r="B5" s="90">
        <f>For2_H!B5+For2_F!B5</f>
        <v>57570</v>
      </c>
      <c r="C5" s="90">
        <f>For2_H!C5+For2_F!C5</f>
        <v>29073</v>
      </c>
      <c r="D5" s="90">
        <f>For2_H!D5+For2_F!D5</f>
        <v>38523</v>
      </c>
      <c r="E5" s="90">
        <f>For2_H!E5+For2_F!E5</f>
        <v>26924</v>
      </c>
      <c r="F5" s="91">
        <f t="shared" ref="F5:F10" si="0">SUM(B5:E5)</f>
        <v>152090</v>
      </c>
    </row>
    <row r="6" spans="1:6" x14ac:dyDescent="0.25">
      <c r="A6" s="46" t="s">
        <v>31</v>
      </c>
      <c r="B6" s="90">
        <f>For2_H!B6+For2_F!B6</f>
        <v>480290</v>
      </c>
      <c r="C6" s="90">
        <f>For2_H!C6+For2_F!C6</f>
        <v>199323</v>
      </c>
      <c r="D6" s="90">
        <f>For2_H!D6+For2_F!D6</f>
        <v>254499</v>
      </c>
      <c r="E6" s="90">
        <f>For2_H!E6+For2_F!E6</f>
        <v>498146</v>
      </c>
      <c r="F6" s="91">
        <f t="shared" si="0"/>
        <v>1432258</v>
      </c>
    </row>
    <row r="7" spans="1:6" x14ac:dyDescent="0.25">
      <c r="A7" s="46" t="s">
        <v>32</v>
      </c>
      <c r="B7" s="90">
        <f>For2_H!B7+For2_F!B7</f>
        <v>654972</v>
      </c>
      <c r="C7" s="90">
        <f>For2_H!C7+For2_F!C7</f>
        <v>286415</v>
      </c>
      <c r="D7" s="90">
        <f>For2_H!D7+For2_F!D7</f>
        <v>249243</v>
      </c>
      <c r="E7" s="90">
        <f>For2_H!E7+For2_F!E7</f>
        <v>432094</v>
      </c>
      <c r="F7" s="91">
        <f t="shared" si="0"/>
        <v>1622724</v>
      </c>
    </row>
    <row r="8" spans="1:6" x14ac:dyDescent="0.25">
      <c r="A8" s="46" t="s">
        <v>33</v>
      </c>
      <c r="B8" s="90">
        <f>For2_H!B8+For2_F!B8</f>
        <v>456488</v>
      </c>
      <c r="C8" s="90">
        <f>For2_H!C8+For2_F!C8</f>
        <v>136162</v>
      </c>
      <c r="D8" s="90">
        <f>For2_H!D8+For2_F!D8</f>
        <v>100676</v>
      </c>
      <c r="E8" s="90">
        <f>For2_H!E8+For2_F!E8</f>
        <v>183451</v>
      </c>
      <c r="F8" s="91">
        <f t="shared" si="0"/>
        <v>876777</v>
      </c>
    </row>
    <row r="9" spans="1:6" x14ac:dyDescent="0.25">
      <c r="A9" s="47" t="s">
        <v>304</v>
      </c>
      <c r="B9" s="90">
        <f>For2_H!B9+For2_F!B9</f>
        <v>734973</v>
      </c>
      <c r="C9" s="90">
        <f>For2_H!C9+For2_F!C9</f>
        <v>105859</v>
      </c>
      <c r="D9" s="90">
        <f>For2_H!D9+For2_F!D9</f>
        <v>85058</v>
      </c>
      <c r="E9" s="90">
        <f>For2_H!E9+For2_F!E9</f>
        <v>145929</v>
      </c>
      <c r="F9" s="91">
        <f t="shared" si="0"/>
        <v>1071819</v>
      </c>
    </row>
    <row r="10" spans="1:6" x14ac:dyDescent="0.25">
      <c r="A10" s="76" t="s">
        <v>85</v>
      </c>
      <c r="B10" s="92">
        <f>SUM(B4:B9)</f>
        <v>2404030</v>
      </c>
      <c r="C10" s="92">
        <f>SUM(C4:C9)</f>
        <v>761655</v>
      </c>
      <c r="D10" s="92">
        <f>SUM(D4:D9)</f>
        <v>733152</v>
      </c>
      <c r="E10" s="93">
        <f>SUM(E4:E9)</f>
        <v>1287271</v>
      </c>
      <c r="F10" s="94">
        <f t="shared" si="0"/>
        <v>5186108</v>
      </c>
    </row>
    <row r="11" spans="1:6" x14ac:dyDescent="0.25">
      <c r="A11" s="48" t="s">
        <v>297</v>
      </c>
    </row>
    <row r="12" spans="1:6" x14ac:dyDescent="0.25">
      <c r="A12" s="48" t="s">
        <v>129</v>
      </c>
    </row>
    <row r="13" spans="1:6" x14ac:dyDescent="0.25">
      <c r="A13" s="39" t="s">
        <v>346</v>
      </c>
    </row>
    <row r="15" spans="1:6" x14ac:dyDescent="0.25">
      <c r="A15" s="3" t="s">
        <v>70</v>
      </c>
    </row>
    <row r="16" spans="1:6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6" x14ac:dyDescent="0.25">
      <c r="A17" s="45" t="s">
        <v>36</v>
      </c>
      <c r="B17" s="90">
        <f>For2_H!B17+For2_F!B17</f>
        <v>182385</v>
      </c>
      <c r="C17" s="90">
        <f>For2_H!C17+For2_F!C17</f>
        <v>99438</v>
      </c>
      <c r="D17" s="90">
        <f>For2_H!D17+For2_F!D17</f>
        <v>111831</v>
      </c>
      <c r="E17" s="90">
        <f>For2_H!E17+For2_F!E17</f>
        <v>5289</v>
      </c>
      <c r="F17" s="91">
        <f>SUM(B17:E17)</f>
        <v>398943</v>
      </c>
    </row>
    <row r="18" spans="1:6" x14ac:dyDescent="0.25">
      <c r="A18" s="46" t="s">
        <v>30</v>
      </c>
      <c r="B18" s="90">
        <f>For2_H!B18+For2_F!B18</f>
        <v>344736</v>
      </c>
      <c r="C18" s="90">
        <f>For2_H!C18+For2_F!C18</f>
        <v>479653</v>
      </c>
      <c r="D18" s="90">
        <f>For2_H!D18+For2_F!D18</f>
        <v>621366</v>
      </c>
      <c r="E18" s="90">
        <f>For2_H!E18+For2_F!E18</f>
        <v>552908</v>
      </c>
      <c r="F18" s="91">
        <f t="shared" ref="F18:F23" si="1">SUM(B18:E18)</f>
        <v>1998663</v>
      </c>
    </row>
    <row r="19" spans="1:6" x14ac:dyDescent="0.25">
      <c r="A19" s="46" t="s">
        <v>31</v>
      </c>
      <c r="B19" s="90">
        <f>For2_H!B19+For2_F!B19</f>
        <v>1111529</v>
      </c>
      <c r="C19" s="90">
        <f>For2_H!C19+For2_F!C19</f>
        <v>2035249</v>
      </c>
      <c r="D19" s="90">
        <f>For2_H!D19+For2_F!D19</f>
        <v>2201418</v>
      </c>
      <c r="E19" s="90">
        <f>For2_H!E19+For2_F!E19</f>
        <v>4537995</v>
      </c>
      <c r="F19" s="91">
        <f t="shared" si="1"/>
        <v>9886191</v>
      </c>
    </row>
    <row r="20" spans="1:6" x14ac:dyDescent="0.25">
      <c r="A20" s="46" t="s">
        <v>32</v>
      </c>
      <c r="B20" s="90">
        <f>For2_H!B20+For2_F!B20</f>
        <v>1976749</v>
      </c>
      <c r="C20" s="90">
        <f>For2_H!C20+For2_F!C20</f>
        <v>3562077</v>
      </c>
      <c r="D20" s="90">
        <f>For2_H!D20+For2_F!D20</f>
        <v>1932543</v>
      </c>
      <c r="E20" s="90">
        <f>For2_H!E20+For2_F!E20</f>
        <v>3792183</v>
      </c>
      <c r="F20" s="91">
        <f t="shared" si="1"/>
        <v>11263552</v>
      </c>
    </row>
    <row r="21" spans="1:6" x14ac:dyDescent="0.25">
      <c r="A21" s="46" t="s">
        <v>33</v>
      </c>
      <c r="B21" s="90">
        <f>For2_H!B21+For2_F!B21</f>
        <v>2174304</v>
      </c>
      <c r="C21" s="90">
        <f>For2_H!C21+For2_F!C21</f>
        <v>2275463</v>
      </c>
      <c r="D21" s="90">
        <f>For2_H!D21+For2_F!D21</f>
        <v>1073641</v>
      </c>
      <c r="E21" s="90">
        <f>For2_H!E21+For2_F!E21</f>
        <v>1664522</v>
      </c>
      <c r="F21" s="91">
        <f t="shared" si="1"/>
        <v>7187930</v>
      </c>
    </row>
    <row r="22" spans="1:6" x14ac:dyDescent="0.25">
      <c r="A22" s="47" t="s">
        <v>304</v>
      </c>
      <c r="B22" s="90">
        <f>For2_H!B22+For2_F!B22</f>
        <v>5901976</v>
      </c>
      <c r="C22" s="90">
        <f>For2_H!C22+For2_F!C22</f>
        <v>2297946</v>
      </c>
      <c r="D22" s="90">
        <f>For2_H!D22+For2_F!D22</f>
        <v>1213997</v>
      </c>
      <c r="E22" s="90">
        <f>For2_H!E22+For2_F!E22</f>
        <v>1541957</v>
      </c>
      <c r="F22" s="91">
        <f t="shared" si="1"/>
        <v>10955876</v>
      </c>
    </row>
    <row r="23" spans="1:6" x14ac:dyDescent="0.25">
      <c r="A23" s="76" t="s">
        <v>85</v>
      </c>
      <c r="B23" s="92">
        <f>SUM(B17:B22)</f>
        <v>11691679</v>
      </c>
      <c r="C23" s="92">
        <f>SUM(C17:C22)</f>
        <v>10749826</v>
      </c>
      <c r="D23" s="92">
        <f>SUM(D17:D22)</f>
        <v>7154796</v>
      </c>
      <c r="E23" s="93">
        <f>SUM(E17:E22)</f>
        <v>12094854</v>
      </c>
      <c r="F23" s="94">
        <f t="shared" si="1"/>
        <v>41691155</v>
      </c>
    </row>
    <row r="24" spans="1:6" x14ac:dyDescent="0.25">
      <c r="A24" s="48" t="s">
        <v>129</v>
      </c>
    </row>
    <row r="25" spans="1:6" x14ac:dyDescent="0.25">
      <c r="A25" s="39" t="s">
        <v>346</v>
      </c>
    </row>
    <row r="28" spans="1:6" x14ac:dyDescent="0.25">
      <c r="A28" s="3" t="s">
        <v>28</v>
      </c>
    </row>
    <row r="29" spans="1:6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6" x14ac:dyDescent="0.25">
      <c r="A30" s="45" t="s">
        <v>36</v>
      </c>
      <c r="B30" s="90">
        <f>B4+B17</f>
        <v>202122</v>
      </c>
      <c r="C30" s="90">
        <f t="shared" ref="C30:E30" si="2">C4+C17</f>
        <v>104261</v>
      </c>
      <c r="D30" s="90">
        <f t="shared" si="2"/>
        <v>116984</v>
      </c>
      <c r="E30" s="90">
        <f t="shared" si="2"/>
        <v>6016</v>
      </c>
      <c r="F30" s="91">
        <f>SUM(B30:E30)</f>
        <v>429383</v>
      </c>
    </row>
    <row r="31" spans="1:6" x14ac:dyDescent="0.25">
      <c r="A31" s="46" t="s">
        <v>30</v>
      </c>
      <c r="B31" s="90">
        <f t="shared" ref="B31:E35" si="3">B5+B18</f>
        <v>402306</v>
      </c>
      <c r="C31" s="90">
        <f t="shared" si="3"/>
        <v>508726</v>
      </c>
      <c r="D31" s="90">
        <f t="shared" si="3"/>
        <v>659889</v>
      </c>
      <c r="E31" s="90">
        <f t="shared" si="3"/>
        <v>579832</v>
      </c>
      <c r="F31" s="91">
        <f t="shared" ref="F31:F36" si="4">SUM(B31:E31)</f>
        <v>2150753</v>
      </c>
    </row>
    <row r="32" spans="1:6" x14ac:dyDescent="0.25">
      <c r="A32" s="46" t="s">
        <v>31</v>
      </c>
      <c r="B32" s="90">
        <f t="shared" si="3"/>
        <v>1591819</v>
      </c>
      <c r="C32" s="90">
        <f t="shared" si="3"/>
        <v>2234572</v>
      </c>
      <c r="D32" s="90">
        <f t="shared" si="3"/>
        <v>2455917</v>
      </c>
      <c r="E32" s="90">
        <f t="shared" si="3"/>
        <v>5036141</v>
      </c>
      <c r="F32" s="91">
        <f t="shared" si="4"/>
        <v>11318449</v>
      </c>
    </row>
    <row r="33" spans="1:6" x14ac:dyDescent="0.25">
      <c r="A33" s="46" t="s">
        <v>32</v>
      </c>
      <c r="B33" s="90">
        <f t="shared" si="3"/>
        <v>2631721</v>
      </c>
      <c r="C33" s="90">
        <f t="shared" si="3"/>
        <v>3848492</v>
      </c>
      <c r="D33" s="90">
        <f t="shared" si="3"/>
        <v>2181786</v>
      </c>
      <c r="E33" s="90">
        <f t="shared" si="3"/>
        <v>4224277</v>
      </c>
      <c r="F33" s="91">
        <f t="shared" si="4"/>
        <v>12886276</v>
      </c>
    </row>
    <row r="34" spans="1:6" x14ac:dyDescent="0.25">
      <c r="A34" s="46" t="s">
        <v>33</v>
      </c>
      <c r="B34" s="90">
        <f t="shared" si="3"/>
        <v>2630792</v>
      </c>
      <c r="C34" s="90">
        <f t="shared" si="3"/>
        <v>2411625</v>
      </c>
      <c r="D34" s="90">
        <f t="shared" si="3"/>
        <v>1174317</v>
      </c>
      <c r="E34" s="90">
        <f t="shared" si="3"/>
        <v>1847973</v>
      </c>
      <c r="F34" s="91">
        <f t="shared" si="4"/>
        <v>8064707</v>
      </c>
    </row>
    <row r="35" spans="1:6" x14ac:dyDescent="0.25">
      <c r="A35" s="47" t="s">
        <v>304</v>
      </c>
      <c r="B35" s="90">
        <f t="shared" si="3"/>
        <v>6636949</v>
      </c>
      <c r="C35" s="90">
        <f t="shared" si="3"/>
        <v>2403805</v>
      </c>
      <c r="D35" s="90">
        <f t="shared" si="3"/>
        <v>1299055</v>
      </c>
      <c r="E35" s="90">
        <f t="shared" si="3"/>
        <v>1687886</v>
      </c>
      <c r="F35" s="91">
        <f t="shared" si="4"/>
        <v>12027695</v>
      </c>
    </row>
    <row r="36" spans="1:6" x14ac:dyDescent="0.25">
      <c r="A36" s="76" t="s">
        <v>85</v>
      </c>
      <c r="B36" s="92">
        <f>SUM(B30:B35)</f>
        <v>14095709</v>
      </c>
      <c r="C36" s="92">
        <f>SUM(C30:C35)</f>
        <v>11511481</v>
      </c>
      <c r="D36" s="92">
        <f>SUM(D30:D35)</f>
        <v>7887948</v>
      </c>
      <c r="E36" s="93">
        <f>SUM(E30:E35)</f>
        <v>13382125</v>
      </c>
      <c r="F36" s="94">
        <f t="shared" si="4"/>
        <v>46877263</v>
      </c>
    </row>
    <row r="37" spans="1:6" x14ac:dyDescent="0.25">
      <c r="A37" s="48" t="s">
        <v>129</v>
      </c>
    </row>
    <row r="38" spans="1:6" x14ac:dyDescent="0.25">
      <c r="A38" s="39" t="s">
        <v>346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10" x14ac:dyDescent="0.25">
      <c r="A1" s="1" t="s">
        <v>319</v>
      </c>
    </row>
    <row r="2" spans="1:10" x14ac:dyDescent="0.25">
      <c r="A2" s="3" t="s">
        <v>69</v>
      </c>
    </row>
    <row r="3" spans="1:10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10" x14ac:dyDescent="0.25">
      <c r="A4" s="45" t="s">
        <v>36</v>
      </c>
      <c r="B4" s="90">
        <v>12232</v>
      </c>
      <c r="C4" s="90">
        <v>3002</v>
      </c>
      <c r="D4" s="90">
        <v>2426</v>
      </c>
      <c r="E4" s="95">
        <v>388</v>
      </c>
      <c r="F4" s="91">
        <f>SUM(B4:E4)</f>
        <v>18048</v>
      </c>
      <c r="G4" s="114"/>
      <c r="H4" s="114"/>
      <c r="I4" s="114"/>
      <c r="J4" s="114"/>
    </row>
    <row r="5" spans="1:10" x14ac:dyDescent="0.25">
      <c r="A5" s="46" t="s">
        <v>30</v>
      </c>
      <c r="B5" s="90">
        <v>29088</v>
      </c>
      <c r="C5" s="90">
        <v>16455</v>
      </c>
      <c r="D5" s="90">
        <v>17263</v>
      </c>
      <c r="E5" s="95">
        <v>10146</v>
      </c>
      <c r="F5" s="91">
        <f t="shared" ref="F5:F10" si="0">SUM(B5:E5)</f>
        <v>72952</v>
      </c>
      <c r="G5" s="114"/>
      <c r="H5" s="114"/>
      <c r="I5" s="114"/>
      <c r="J5" s="114"/>
    </row>
    <row r="6" spans="1:10" x14ac:dyDescent="0.25">
      <c r="A6" s="46" t="s">
        <v>31</v>
      </c>
      <c r="B6" s="90">
        <v>232960</v>
      </c>
      <c r="C6" s="90">
        <v>109346</v>
      </c>
      <c r="D6" s="90">
        <v>116459</v>
      </c>
      <c r="E6" s="95">
        <v>207684</v>
      </c>
      <c r="F6" s="91">
        <f t="shared" si="0"/>
        <v>666449</v>
      </c>
      <c r="G6" s="114"/>
      <c r="H6" s="114"/>
      <c r="I6" s="114"/>
      <c r="J6" s="114"/>
    </row>
    <row r="7" spans="1:10" x14ac:dyDescent="0.25">
      <c r="A7" s="46" t="s">
        <v>32</v>
      </c>
      <c r="B7" s="90">
        <v>310064</v>
      </c>
      <c r="C7" s="90">
        <v>161688</v>
      </c>
      <c r="D7" s="90">
        <v>122809</v>
      </c>
      <c r="E7" s="95">
        <v>208125</v>
      </c>
      <c r="F7" s="91">
        <f t="shared" si="0"/>
        <v>802686</v>
      </c>
      <c r="G7" s="114"/>
      <c r="H7" s="114"/>
      <c r="I7" s="114"/>
      <c r="J7" s="114"/>
    </row>
    <row r="8" spans="1:10" x14ac:dyDescent="0.25">
      <c r="A8" s="46" t="s">
        <v>33</v>
      </c>
      <c r="B8" s="90">
        <v>199662</v>
      </c>
      <c r="C8" s="90">
        <v>78670</v>
      </c>
      <c r="D8" s="90">
        <v>49441</v>
      </c>
      <c r="E8" s="95">
        <v>98295</v>
      </c>
      <c r="F8" s="91">
        <f t="shared" si="0"/>
        <v>426068</v>
      </c>
      <c r="G8" s="114"/>
      <c r="H8" s="114"/>
      <c r="I8" s="114"/>
      <c r="J8" s="114"/>
    </row>
    <row r="9" spans="1:10" x14ac:dyDescent="0.25">
      <c r="A9" s="47" t="s">
        <v>304</v>
      </c>
      <c r="B9" s="90">
        <v>354423</v>
      </c>
      <c r="C9" s="90">
        <v>64933</v>
      </c>
      <c r="D9" s="90">
        <v>40879</v>
      </c>
      <c r="E9" s="95">
        <v>82338</v>
      </c>
      <c r="F9" s="91">
        <f t="shared" si="0"/>
        <v>542573</v>
      </c>
      <c r="G9" s="114"/>
      <c r="H9" s="114"/>
      <c r="I9" s="114"/>
      <c r="J9" s="114"/>
    </row>
    <row r="10" spans="1:10" x14ac:dyDescent="0.25">
      <c r="A10" s="76" t="s">
        <v>85</v>
      </c>
      <c r="B10" s="92">
        <f>SUM(B4:B9)</f>
        <v>1138429</v>
      </c>
      <c r="C10" s="92">
        <f>SUM(C4:C9)</f>
        <v>434094</v>
      </c>
      <c r="D10" s="92">
        <f>SUM(D4:D9)</f>
        <v>349277</v>
      </c>
      <c r="E10" s="93">
        <f>SUM(E4:E9)</f>
        <v>606976</v>
      </c>
      <c r="F10" s="94">
        <f t="shared" si="0"/>
        <v>2528776</v>
      </c>
    </row>
    <row r="11" spans="1:10" x14ac:dyDescent="0.25">
      <c r="A11" s="48" t="s">
        <v>297</v>
      </c>
    </row>
    <row r="12" spans="1:10" x14ac:dyDescent="0.25">
      <c r="A12" s="48" t="s">
        <v>129</v>
      </c>
    </row>
    <row r="13" spans="1:10" x14ac:dyDescent="0.25">
      <c r="A13" s="39" t="s">
        <v>346</v>
      </c>
    </row>
    <row r="15" spans="1:10" x14ac:dyDescent="0.25">
      <c r="A15" s="3" t="s">
        <v>70</v>
      </c>
    </row>
    <row r="16" spans="1:10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10" x14ac:dyDescent="0.25">
      <c r="A17" s="45" t="s">
        <v>36</v>
      </c>
      <c r="B17" s="90">
        <v>109755</v>
      </c>
      <c r="C17" s="90">
        <v>60295</v>
      </c>
      <c r="D17" s="90">
        <v>59654</v>
      </c>
      <c r="E17" s="95">
        <v>2804</v>
      </c>
      <c r="F17" s="91">
        <f>SUM(B17:E17)</f>
        <v>232508</v>
      </c>
      <c r="G17" s="114"/>
      <c r="H17" s="114"/>
      <c r="I17" s="114"/>
      <c r="J17" s="114"/>
    </row>
    <row r="18" spans="1:10" x14ac:dyDescent="0.25">
      <c r="A18" s="46" t="s">
        <v>30</v>
      </c>
      <c r="B18" s="90">
        <v>204482</v>
      </c>
      <c r="C18" s="90">
        <v>279187</v>
      </c>
      <c r="D18" s="90">
        <v>332105</v>
      </c>
      <c r="E18" s="95">
        <v>250722</v>
      </c>
      <c r="F18" s="91">
        <f t="shared" ref="F18:F23" si="1">SUM(B18:E18)</f>
        <v>1066496</v>
      </c>
      <c r="G18" s="114"/>
      <c r="H18" s="114"/>
      <c r="I18" s="114"/>
      <c r="J18" s="114"/>
    </row>
    <row r="19" spans="1:10" x14ac:dyDescent="0.25">
      <c r="A19" s="46" t="s">
        <v>31</v>
      </c>
      <c r="B19" s="90">
        <v>625725</v>
      </c>
      <c r="C19" s="90">
        <v>1202106</v>
      </c>
      <c r="D19" s="90">
        <v>1116370</v>
      </c>
      <c r="E19" s="95">
        <v>1990271</v>
      </c>
      <c r="F19" s="91">
        <f t="shared" si="1"/>
        <v>4934472</v>
      </c>
      <c r="G19" s="114"/>
      <c r="H19" s="114"/>
      <c r="I19" s="114"/>
      <c r="J19" s="114"/>
    </row>
    <row r="20" spans="1:10" x14ac:dyDescent="0.25">
      <c r="A20" s="46" t="s">
        <v>32</v>
      </c>
      <c r="B20" s="90">
        <v>966574</v>
      </c>
      <c r="C20" s="90">
        <v>2005121</v>
      </c>
      <c r="D20" s="90">
        <v>858335</v>
      </c>
      <c r="E20" s="95">
        <v>1737360</v>
      </c>
      <c r="F20" s="91">
        <f t="shared" si="1"/>
        <v>5567390</v>
      </c>
      <c r="G20" s="114"/>
      <c r="H20" s="114"/>
      <c r="I20" s="114"/>
      <c r="J20" s="114"/>
    </row>
    <row r="21" spans="1:10" x14ac:dyDescent="0.25">
      <c r="A21" s="46" t="s">
        <v>33</v>
      </c>
      <c r="B21" s="90">
        <v>921975</v>
      </c>
      <c r="C21" s="90">
        <v>1277470</v>
      </c>
      <c r="D21" s="90">
        <v>463712</v>
      </c>
      <c r="E21" s="95">
        <v>797409</v>
      </c>
      <c r="F21" s="91">
        <f t="shared" si="1"/>
        <v>3460566</v>
      </c>
      <c r="G21" s="114"/>
      <c r="H21" s="114"/>
      <c r="I21" s="114"/>
      <c r="J21" s="114"/>
    </row>
    <row r="22" spans="1:10" x14ac:dyDescent="0.25">
      <c r="A22" s="47" t="s">
        <v>304</v>
      </c>
      <c r="B22" s="90">
        <v>2023104</v>
      </c>
      <c r="C22" s="90">
        <v>1218265</v>
      </c>
      <c r="D22" s="90">
        <v>523596</v>
      </c>
      <c r="E22" s="95">
        <v>802421</v>
      </c>
      <c r="F22" s="91">
        <f t="shared" si="1"/>
        <v>4567386</v>
      </c>
      <c r="G22" s="114"/>
      <c r="H22" s="114"/>
      <c r="I22" s="114"/>
      <c r="J22" s="114"/>
    </row>
    <row r="23" spans="1:10" x14ac:dyDescent="0.25">
      <c r="A23" s="76" t="s">
        <v>85</v>
      </c>
      <c r="B23" s="92">
        <f>SUM(B17:B22)</f>
        <v>4851615</v>
      </c>
      <c r="C23" s="92">
        <f>SUM(C17:C22)</f>
        <v>6042444</v>
      </c>
      <c r="D23" s="92">
        <f>SUM(D17:D22)</f>
        <v>3353772</v>
      </c>
      <c r="E23" s="93">
        <f>SUM(E17:E22)</f>
        <v>5580987</v>
      </c>
      <c r="F23" s="94">
        <f t="shared" si="1"/>
        <v>19828818</v>
      </c>
    </row>
    <row r="24" spans="1:10" x14ac:dyDescent="0.25">
      <c r="A24" s="48" t="s">
        <v>129</v>
      </c>
    </row>
    <row r="25" spans="1:10" x14ac:dyDescent="0.25">
      <c r="A25" s="39" t="s">
        <v>346</v>
      </c>
    </row>
    <row r="28" spans="1:10" x14ac:dyDescent="0.25">
      <c r="A28" s="3" t="s">
        <v>28</v>
      </c>
    </row>
    <row r="29" spans="1:10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10" x14ac:dyDescent="0.25">
      <c r="A30" s="45" t="s">
        <v>36</v>
      </c>
      <c r="B30" s="90">
        <f>B4+B17</f>
        <v>121987</v>
      </c>
      <c r="C30" s="90">
        <f t="shared" ref="C30:E30" si="2">C4+C17</f>
        <v>63297</v>
      </c>
      <c r="D30" s="90">
        <f t="shared" si="2"/>
        <v>62080</v>
      </c>
      <c r="E30" s="90">
        <f t="shared" si="2"/>
        <v>3192</v>
      </c>
      <c r="F30" s="91">
        <f>SUM(B30:E30)</f>
        <v>250556</v>
      </c>
    </row>
    <row r="31" spans="1:10" x14ac:dyDescent="0.25">
      <c r="A31" s="46" t="s">
        <v>30</v>
      </c>
      <c r="B31" s="90">
        <f t="shared" ref="B31:E35" si="3">B5+B18</f>
        <v>233570</v>
      </c>
      <c r="C31" s="90">
        <f t="shared" si="3"/>
        <v>295642</v>
      </c>
      <c r="D31" s="90">
        <f t="shared" si="3"/>
        <v>349368</v>
      </c>
      <c r="E31" s="90">
        <f t="shared" si="3"/>
        <v>260868</v>
      </c>
      <c r="F31" s="91">
        <f t="shared" ref="F31:F36" si="4">SUM(B31:E31)</f>
        <v>1139448</v>
      </c>
    </row>
    <row r="32" spans="1:10" x14ac:dyDescent="0.25">
      <c r="A32" s="46" t="s">
        <v>31</v>
      </c>
      <c r="B32" s="90">
        <f t="shared" si="3"/>
        <v>858685</v>
      </c>
      <c r="C32" s="90">
        <f t="shared" si="3"/>
        <v>1311452</v>
      </c>
      <c r="D32" s="90">
        <f t="shared" si="3"/>
        <v>1232829</v>
      </c>
      <c r="E32" s="90">
        <f t="shared" si="3"/>
        <v>2197955</v>
      </c>
      <c r="F32" s="91">
        <f t="shared" si="4"/>
        <v>5600921</v>
      </c>
    </row>
    <row r="33" spans="1:6" x14ac:dyDescent="0.25">
      <c r="A33" s="46" t="s">
        <v>32</v>
      </c>
      <c r="B33" s="90">
        <f t="shared" si="3"/>
        <v>1276638</v>
      </c>
      <c r="C33" s="90">
        <f t="shared" si="3"/>
        <v>2166809</v>
      </c>
      <c r="D33" s="90">
        <f t="shared" si="3"/>
        <v>981144</v>
      </c>
      <c r="E33" s="90">
        <f t="shared" si="3"/>
        <v>1945485</v>
      </c>
      <c r="F33" s="91">
        <f t="shared" si="4"/>
        <v>6370076</v>
      </c>
    </row>
    <row r="34" spans="1:6" x14ac:dyDescent="0.25">
      <c r="A34" s="46" t="s">
        <v>33</v>
      </c>
      <c r="B34" s="90">
        <f t="shared" si="3"/>
        <v>1121637</v>
      </c>
      <c r="C34" s="90">
        <f t="shared" si="3"/>
        <v>1356140</v>
      </c>
      <c r="D34" s="90">
        <f t="shared" si="3"/>
        <v>513153</v>
      </c>
      <c r="E34" s="90">
        <f t="shared" si="3"/>
        <v>895704</v>
      </c>
      <c r="F34" s="91">
        <f t="shared" si="4"/>
        <v>3886634</v>
      </c>
    </row>
    <row r="35" spans="1:6" x14ac:dyDescent="0.25">
      <c r="A35" s="47" t="s">
        <v>304</v>
      </c>
      <c r="B35" s="90">
        <f t="shared" si="3"/>
        <v>2377527</v>
      </c>
      <c r="C35" s="90">
        <f t="shared" si="3"/>
        <v>1283198</v>
      </c>
      <c r="D35" s="90">
        <f t="shared" si="3"/>
        <v>564475</v>
      </c>
      <c r="E35" s="90">
        <f t="shared" si="3"/>
        <v>884759</v>
      </c>
      <c r="F35" s="91">
        <f t="shared" si="4"/>
        <v>5109959</v>
      </c>
    </row>
    <row r="36" spans="1:6" x14ac:dyDescent="0.25">
      <c r="A36" s="76" t="s">
        <v>85</v>
      </c>
      <c r="B36" s="92">
        <f>SUM(B30:B35)</f>
        <v>5990044</v>
      </c>
      <c r="C36" s="92">
        <f>SUM(C30:C35)</f>
        <v>6476538</v>
      </c>
      <c r="D36" s="92">
        <f>SUM(D30:D35)</f>
        <v>3703049</v>
      </c>
      <c r="E36" s="93">
        <f>SUM(E30:E35)</f>
        <v>6187963</v>
      </c>
      <c r="F36" s="94">
        <f t="shared" si="4"/>
        <v>22357594</v>
      </c>
    </row>
    <row r="37" spans="1:6" x14ac:dyDescent="0.25">
      <c r="A37" s="48" t="s">
        <v>129</v>
      </c>
    </row>
    <row r="38" spans="1:6" x14ac:dyDescent="0.25">
      <c r="A38" s="39" t="s">
        <v>346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10" x14ac:dyDescent="0.25">
      <c r="A1" s="1" t="s">
        <v>318</v>
      </c>
    </row>
    <row r="2" spans="1:10" x14ac:dyDescent="0.25">
      <c r="A2" s="3" t="s">
        <v>69</v>
      </c>
    </row>
    <row r="3" spans="1:10" ht="24" x14ac:dyDescent="0.25">
      <c r="A3" s="75"/>
      <c r="B3" s="14" t="s">
        <v>300</v>
      </c>
      <c r="C3" s="15" t="s">
        <v>301</v>
      </c>
      <c r="D3" s="15" t="s">
        <v>302</v>
      </c>
      <c r="E3" s="30" t="s">
        <v>303</v>
      </c>
      <c r="F3" s="16" t="s">
        <v>85</v>
      </c>
    </row>
    <row r="4" spans="1:10" x14ac:dyDescent="0.25">
      <c r="A4" s="45" t="s">
        <v>36</v>
      </c>
      <c r="B4" s="90">
        <v>7505</v>
      </c>
      <c r="C4" s="90">
        <v>1821</v>
      </c>
      <c r="D4" s="90">
        <v>2727</v>
      </c>
      <c r="E4" s="95">
        <v>339</v>
      </c>
      <c r="F4" s="91">
        <f>SUM(B4:E4)</f>
        <v>12392</v>
      </c>
      <c r="G4" s="114"/>
      <c r="H4" s="114"/>
      <c r="I4" s="114"/>
      <c r="J4" s="114"/>
    </row>
    <row r="5" spans="1:10" x14ac:dyDescent="0.25">
      <c r="A5" s="46" t="s">
        <v>30</v>
      </c>
      <c r="B5" s="90">
        <v>28482</v>
      </c>
      <c r="C5" s="90">
        <v>12618</v>
      </c>
      <c r="D5" s="90">
        <v>21260</v>
      </c>
      <c r="E5" s="95">
        <v>16778</v>
      </c>
      <c r="F5" s="91">
        <f t="shared" ref="F5:F10" si="0">SUM(B5:E5)</f>
        <v>79138</v>
      </c>
      <c r="G5" s="114"/>
      <c r="H5" s="114"/>
      <c r="I5" s="114"/>
      <c r="J5" s="114"/>
    </row>
    <row r="6" spans="1:10" x14ac:dyDescent="0.25">
      <c r="A6" s="46" t="s">
        <v>31</v>
      </c>
      <c r="B6" s="90">
        <v>247330</v>
      </c>
      <c r="C6" s="90">
        <v>89977</v>
      </c>
      <c r="D6" s="90">
        <v>138040</v>
      </c>
      <c r="E6" s="95">
        <v>290462</v>
      </c>
      <c r="F6" s="91">
        <f t="shared" si="0"/>
        <v>765809</v>
      </c>
      <c r="G6" s="114"/>
      <c r="H6" s="114"/>
      <c r="I6" s="114"/>
      <c r="J6" s="114"/>
    </row>
    <row r="7" spans="1:10" x14ac:dyDescent="0.25">
      <c r="A7" s="46" t="s">
        <v>32</v>
      </c>
      <c r="B7" s="90">
        <v>344908</v>
      </c>
      <c r="C7" s="90">
        <v>124727</v>
      </c>
      <c r="D7" s="90">
        <v>126434</v>
      </c>
      <c r="E7" s="95">
        <v>223969</v>
      </c>
      <c r="F7" s="91">
        <f t="shared" si="0"/>
        <v>820038</v>
      </c>
      <c r="G7" s="114"/>
      <c r="H7" s="114"/>
      <c r="I7" s="114"/>
      <c r="J7" s="114"/>
    </row>
    <row r="8" spans="1:10" x14ac:dyDescent="0.25">
      <c r="A8" s="46" t="s">
        <v>33</v>
      </c>
      <c r="B8" s="90">
        <v>256826</v>
      </c>
      <c r="C8" s="90">
        <v>57492</v>
      </c>
      <c r="D8" s="90">
        <v>51235</v>
      </c>
      <c r="E8" s="95">
        <v>85156</v>
      </c>
      <c r="F8" s="91">
        <f t="shared" si="0"/>
        <v>450709</v>
      </c>
      <c r="G8" s="114"/>
      <c r="H8" s="114"/>
      <c r="I8" s="114"/>
      <c r="J8" s="114"/>
    </row>
    <row r="9" spans="1:10" x14ac:dyDescent="0.25">
      <c r="A9" s="47" t="s">
        <v>304</v>
      </c>
      <c r="B9" s="90">
        <v>380550</v>
      </c>
      <c r="C9" s="90">
        <v>40926</v>
      </c>
      <c r="D9" s="90">
        <v>44179</v>
      </c>
      <c r="E9" s="95">
        <v>63591</v>
      </c>
      <c r="F9" s="91">
        <f t="shared" si="0"/>
        <v>529246</v>
      </c>
      <c r="G9" s="114"/>
      <c r="H9" s="114"/>
      <c r="I9" s="114"/>
      <c r="J9" s="114"/>
    </row>
    <row r="10" spans="1:10" x14ac:dyDescent="0.25">
      <c r="A10" s="76" t="s">
        <v>85</v>
      </c>
      <c r="B10" s="92">
        <f>SUM(B4:B9)</f>
        <v>1265601</v>
      </c>
      <c r="C10" s="92">
        <f>SUM(C4:C9)</f>
        <v>327561</v>
      </c>
      <c r="D10" s="92">
        <f>SUM(D4:D9)</f>
        <v>383875</v>
      </c>
      <c r="E10" s="93">
        <f>SUM(E4:E9)</f>
        <v>680295</v>
      </c>
      <c r="F10" s="94">
        <f t="shared" si="0"/>
        <v>2657332</v>
      </c>
    </row>
    <row r="11" spans="1:10" x14ac:dyDescent="0.25">
      <c r="A11" s="48" t="s">
        <v>297</v>
      </c>
    </row>
    <row r="12" spans="1:10" x14ac:dyDescent="0.25">
      <c r="A12" s="48" t="s">
        <v>129</v>
      </c>
    </row>
    <row r="13" spans="1:10" x14ac:dyDescent="0.25">
      <c r="A13" s="39" t="s">
        <v>346</v>
      </c>
    </row>
    <row r="15" spans="1:10" x14ac:dyDescent="0.25">
      <c r="A15" s="3" t="s">
        <v>70</v>
      </c>
    </row>
    <row r="16" spans="1:10" ht="24" x14ac:dyDescent="0.25">
      <c r="A16" s="75"/>
      <c r="B16" s="14" t="s">
        <v>300</v>
      </c>
      <c r="C16" s="15" t="s">
        <v>301</v>
      </c>
      <c r="D16" s="15" t="s">
        <v>302</v>
      </c>
      <c r="E16" s="30" t="s">
        <v>303</v>
      </c>
      <c r="F16" s="16" t="s">
        <v>85</v>
      </c>
    </row>
    <row r="17" spans="1:10" x14ac:dyDescent="0.25">
      <c r="A17" s="45" t="s">
        <v>36</v>
      </c>
      <c r="B17" s="90">
        <v>72630</v>
      </c>
      <c r="C17" s="90">
        <v>39143</v>
      </c>
      <c r="D17" s="90">
        <v>52177</v>
      </c>
      <c r="E17" s="95">
        <v>2485</v>
      </c>
      <c r="F17" s="91">
        <f>SUM(B17:E17)</f>
        <v>166435</v>
      </c>
      <c r="G17" s="114"/>
      <c r="H17" s="114"/>
      <c r="I17" s="114"/>
      <c r="J17" s="114"/>
    </row>
    <row r="18" spans="1:10" x14ac:dyDescent="0.25">
      <c r="A18" s="46" t="s">
        <v>30</v>
      </c>
      <c r="B18" s="90">
        <v>140254</v>
      </c>
      <c r="C18" s="90">
        <v>200466</v>
      </c>
      <c r="D18" s="90">
        <v>289261</v>
      </c>
      <c r="E18" s="95">
        <v>302186</v>
      </c>
      <c r="F18" s="91">
        <f t="shared" ref="F18:F23" si="1">SUM(B18:E18)</f>
        <v>932167</v>
      </c>
      <c r="G18" s="114"/>
      <c r="H18" s="114"/>
      <c r="I18" s="114"/>
      <c r="J18" s="114"/>
    </row>
    <row r="19" spans="1:10" x14ac:dyDescent="0.25">
      <c r="A19" s="46" t="s">
        <v>31</v>
      </c>
      <c r="B19" s="90">
        <v>485804</v>
      </c>
      <c r="C19" s="90">
        <v>833143</v>
      </c>
      <c r="D19" s="90">
        <v>1085048</v>
      </c>
      <c r="E19" s="95">
        <v>2547724</v>
      </c>
      <c r="F19" s="91">
        <f t="shared" si="1"/>
        <v>4951719</v>
      </c>
      <c r="G19" s="114"/>
      <c r="H19" s="114"/>
      <c r="I19" s="114"/>
      <c r="J19" s="114"/>
    </row>
    <row r="20" spans="1:10" x14ac:dyDescent="0.25">
      <c r="A20" s="46" t="s">
        <v>32</v>
      </c>
      <c r="B20" s="90">
        <v>1010175</v>
      </c>
      <c r="C20" s="90">
        <v>1556956</v>
      </c>
      <c r="D20" s="90">
        <v>1074208</v>
      </c>
      <c r="E20" s="95">
        <v>2054823</v>
      </c>
      <c r="F20" s="91">
        <f t="shared" si="1"/>
        <v>5696162</v>
      </c>
      <c r="G20" s="114"/>
      <c r="H20" s="114"/>
      <c r="I20" s="114"/>
      <c r="J20" s="114"/>
    </row>
    <row r="21" spans="1:10" x14ac:dyDescent="0.25">
      <c r="A21" s="46" t="s">
        <v>33</v>
      </c>
      <c r="B21" s="90">
        <v>1252329</v>
      </c>
      <c r="C21" s="90">
        <v>997993</v>
      </c>
      <c r="D21" s="90">
        <v>609929</v>
      </c>
      <c r="E21" s="95">
        <v>867113</v>
      </c>
      <c r="F21" s="91">
        <f t="shared" si="1"/>
        <v>3727364</v>
      </c>
      <c r="G21" s="114"/>
      <c r="H21" s="114"/>
      <c r="I21" s="114"/>
      <c r="J21" s="114"/>
    </row>
    <row r="22" spans="1:10" x14ac:dyDescent="0.25">
      <c r="A22" s="47" t="s">
        <v>304</v>
      </c>
      <c r="B22" s="90">
        <v>3878872</v>
      </c>
      <c r="C22" s="90">
        <v>1079681</v>
      </c>
      <c r="D22" s="90">
        <v>690401</v>
      </c>
      <c r="E22" s="95">
        <v>739536</v>
      </c>
      <c r="F22" s="91">
        <f t="shared" si="1"/>
        <v>6388490</v>
      </c>
      <c r="G22" s="114"/>
      <c r="H22" s="114"/>
      <c r="I22" s="114"/>
      <c r="J22" s="114"/>
    </row>
    <row r="23" spans="1:10" x14ac:dyDescent="0.25">
      <c r="A23" s="76" t="s">
        <v>85</v>
      </c>
      <c r="B23" s="92">
        <f>SUM(B17:B22)</f>
        <v>6840064</v>
      </c>
      <c r="C23" s="92">
        <f>SUM(C17:C22)</f>
        <v>4707382</v>
      </c>
      <c r="D23" s="92">
        <f>SUM(D17:D22)</f>
        <v>3801024</v>
      </c>
      <c r="E23" s="93">
        <f>SUM(E17:E22)</f>
        <v>6513867</v>
      </c>
      <c r="F23" s="94">
        <f t="shared" si="1"/>
        <v>21862337</v>
      </c>
    </row>
    <row r="24" spans="1:10" x14ac:dyDescent="0.25">
      <c r="A24" s="48" t="s">
        <v>129</v>
      </c>
    </row>
    <row r="25" spans="1:10" x14ac:dyDescent="0.25">
      <c r="A25" s="39" t="s">
        <v>346</v>
      </c>
    </row>
    <row r="28" spans="1:10" x14ac:dyDescent="0.25">
      <c r="A28" s="3" t="s">
        <v>28</v>
      </c>
    </row>
    <row r="29" spans="1:10" ht="24" x14ac:dyDescent="0.25">
      <c r="A29" s="75"/>
      <c r="B29" s="14" t="s">
        <v>300</v>
      </c>
      <c r="C29" s="15" t="s">
        <v>301</v>
      </c>
      <c r="D29" s="15" t="s">
        <v>302</v>
      </c>
      <c r="E29" s="30" t="s">
        <v>303</v>
      </c>
      <c r="F29" s="16" t="s">
        <v>85</v>
      </c>
    </row>
    <row r="30" spans="1:10" x14ac:dyDescent="0.25">
      <c r="A30" s="45" t="s">
        <v>36</v>
      </c>
      <c r="B30" s="90">
        <f>B4+B17</f>
        <v>80135</v>
      </c>
      <c r="C30" s="90">
        <f t="shared" ref="C30:E30" si="2">C4+C17</f>
        <v>40964</v>
      </c>
      <c r="D30" s="90">
        <f t="shared" si="2"/>
        <v>54904</v>
      </c>
      <c r="E30" s="90">
        <f t="shared" si="2"/>
        <v>2824</v>
      </c>
      <c r="F30" s="91">
        <f>SUM(B30:E30)</f>
        <v>178827</v>
      </c>
    </row>
    <row r="31" spans="1:10" x14ac:dyDescent="0.25">
      <c r="A31" s="46" t="s">
        <v>30</v>
      </c>
      <c r="B31" s="90">
        <f t="shared" ref="B31:E35" si="3">B5+B18</f>
        <v>168736</v>
      </c>
      <c r="C31" s="90">
        <f t="shared" si="3"/>
        <v>213084</v>
      </c>
      <c r="D31" s="90">
        <f t="shared" si="3"/>
        <v>310521</v>
      </c>
      <c r="E31" s="90">
        <f t="shared" si="3"/>
        <v>318964</v>
      </c>
      <c r="F31" s="91">
        <f t="shared" ref="F31:F36" si="4">SUM(B31:E31)</f>
        <v>1011305</v>
      </c>
    </row>
    <row r="32" spans="1:10" x14ac:dyDescent="0.25">
      <c r="A32" s="46" t="s">
        <v>31</v>
      </c>
      <c r="B32" s="90">
        <f t="shared" si="3"/>
        <v>733134</v>
      </c>
      <c r="C32" s="90">
        <f t="shared" si="3"/>
        <v>923120</v>
      </c>
      <c r="D32" s="90">
        <f t="shared" si="3"/>
        <v>1223088</v>
      </c>
      <c r="E32" s="90">
        <f t="shared" si="3"/>
        <v>2838186</v>
      </c>
      <c r="F32" s="91">
        <f t="shared" si="4"/>
        <v>5717528</v>
      </c>
    </row>
    <row r="33" spans="1:6" x14ac:dyDescent="0.25">
      <c r="A33" s="46" t="s">
        <v>32</v>
      </c>
      <c r="B33" s="90">
        <f t="shared" si="3"/>
        <v>1355083</v>
      </c>
      <c r="C33" s="90">
        <f t="shared" si="3"/>
        <v>1681683</v>
      </c>
      <c r="D33" s="90">
        <f t="shared" si="3"/>
        <v>1200642</v>
      </c>
      <c r="E33" s="90">
        <f t="shared" si="3"/>
        <v>2278792</v>
      </c>
      <c r="F33" s="91">
        <f t="shared" si="4"/>
        <v>6516200</v>
      </c>
    </row>
    <row r="34" spans="1:6" x14ac:dyDescent="0.25">
      <c r="A34" s="46" t="s">
        <v>33</v>
      </c>
      <c r="B34" s="90">
        <f t="shared" si="3"/>
        <v>1509155</v>
      </c>
      <c r="C34" s="90">
        <f t="shared" si="3"/>
        <v>1055485</v>
      </c>
      <c r="D34" s="90">
        <f t="shared" si="3"/>
        <v>661164</v>
      </c>
      <c r="E34" s="90">
        <f t="shared" si="3"/>
        <v>952269</v>
      </c>
      <c r="F34" s="91">
        <f t="shared" si="4"/>
        <v>4178073</v>
      </c>
    </row>
    <row r="35" spans="1:6" x14ac:dyDescent="0.25">
      <c r="A35" s="47" t="s">
        <v>304</v>
      </c>
      <c r="B35" s="90">
        <f t="shared" si="3"/>
        <v>4259422</v>
      </c>
      <c r="C35" s="90">
        <f t="shared" si="3"/>
        <v>1120607</v>
      </c>
      <c r="D35" s="90">
        <f t="shared" si="3"/>
        <v>734580</v>
      </c>
      <c r="E35" s="90">
        <f t="shared" si="3"/>
        <v>803127</v>
      </c>
      <c r="F35" s="91">
        <f t="shared" si="4"/>
        <v>6917736</v>
      </c>
    </row>
    <row r="36" spans="1:6" x14ac:dyDescent="0.25">
      <c r="A36" s="76" t="s">
        <v>85</v>
      </c>
      <c r="B36" s="92">
        <f>SUM(B30:B35)</f>
        <v>8105665</v>
      </c>
      <c r="C36" s="92">
        <f>SUM(C30:C35)</f>
        <v>5034943</v>
      </c>
      <c r="D36" s="92">
        <f>SUM(D30:D35)</f>
        <v>4184899</v>
      </c>
      <c r="E36" s="93">
        <f>SUM(E30:E35)</f>
        <v>7194162</v>
      </c>
      <c r="F36" s="94">
        <f t="shared" si="4"/>
        <v>24519669</v>
      </c>
    </row>
    <row r="37" spans="1:6" x14ac:dyDescent="0.25">
      <c r="A37" s="48" t="s">
        <v>129</v>
      </c>
    </row>
    <row r="38" spans="1:6" x14ac:dyDescent="0.25">
      <c r="A38" s="39" t="s">
        <v>346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4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3" style="2" customWidth="1"/>
    <col min="7" max="9" width="11.42578125" style="2"/>
    <col min="10" max="10" width="15" style="2" customWidth="1"/>
    <col min="11" max="11" width="11.42578125" style="2"/>
    <col min="12" max="12" width="13.7109375" style="2" customWidth="1"/>
    <col min="13" max="14" width="11.42578125" style="2"/>
    <col min="15" max="15" width="13.42578125" style="2" customWidth="1"/>
    <col min="16" max="16" width="14" style="2" customWidth="1"/>
    <col min="17" max="16384" width="11.42578125" style="2"/>
  </cols>
  <sheetData>
    <row r="1" spans="1:16" x14ac:dyDescent="0.25">
      <c r="A1" s="1" t="s">
        <v>331</v>
      </c>
    </row>
    <row r="2" spans="1:16" x14ac:dyDescent="0.25">
      <c r="A2" s="3" t="s">
        <v>69</v>
      </c>
    </row>
    <row r="3" spans="1:16" x14ac:dyDescent="0.25">
      <c r="B3" s="115" t="s">
        <v>181</v>
      </c>
      <c r="C3" s="116"/>
      <c r="D3" s="116"/>
      <c r="E3" s="116"/>
      <c r="F3" s="117"/>
      <c r="G3" s="115" t="s">
        <v>332</v>
      </c>
      <c r="H3" s="116"/>
      <c r="I3" s="116"/>
      <c r="J3" s="116"/>
      <c r="K3" s="117"/>
      <c r="L3" s="115" t="s">
        <v>85</v>
      </c>
      <c r="M3" s="116"/>
      <c r="N3" s="116"/>
      <c r="O3" s="116"/>
      <c r="P3" s="117"/>
    </row>
    <row r="4" spans="1:16" ht="48" x14ac:dyDescent="0.25">
      <c r="B4" s="100" t="s">
        <v>333</v>
      </c>
      <c r="C4" s="101" t="s">
        <v>334</v>
      </c>
      <c r="D4" s="101" t="s">
        <v>335</v>
      </c>
      <c r="E4" s="101" t="s">
        <v>336</v>
      </c>
      <c r="F4" s="16" t="s">
        <v>85</v>
      </c>
      <c r="G4" s="100" t="s">
        <v>333</v>
      </c>
      <c r="H4" s="101" t="s">
        <v>334</v>
      </c>
      <c r="I4" s="101" t="s">
        <v>335</v>
      </c>
      <c r="J4" s="101" t="s">
        <v>336</v>
      </c>
      <c r="K4" s="16" t="s">
        <v>85</v>
      </c>
      <c r="L4" s="100" t="s">
        <v>333</v>
      </c>
      <c r="M4" s="101" t="s">
        <v>334</v>
      </c>
      <c r="N4" s="101" t="s">
        <v>335</v>
      </c>
      <c r="O4" s="101" t="s">
        <v>336</v>
      </c>
      <c r="P4" s="16" t="s">
        <v>85</v>
      </c>
    </row>
    <row r="5" spans="1:16" x14ac:dyDescent="0.25">
      <c r="A5" s="17" t="s">
        <v>337</v>
      </c>
      <c r="B5" s="33">
        <f>Mig1_H!B5+Mig1_F!B5</f>
        <v>61338</v>
      </c>
      <c r="C5" s="34">
        <f>Mig1_H!C5+Mig1_F!C5</f>
        <v>3930</v>
      </c>
      <c r="D5" s="34">
        <f>Mig1_H!D5+Mig1_F!D5</f>
        <v>3977</v>
      </c>
      <c r="E5" s="34">
        <f>Mig1_H!E5+Mig1_F!E5</f>
        <v>2264</v>
      </c>
      <c r="F5" s="102">
        <f>Mig1_H!F5+Mig1_F!F5</f>
        <v>71509</v>
      </c>
      <c r="G5" s="33">
        <f>Mig1_H!G5+Mig1_F!G5</f>
        <v>157173</v>
      </c>
      <c r="H5" s="34">
        <f>Mig1_H!H5+Mig1_F!H5</f>
        <v>18672</v>
      </c>
      <c r="I5" s="34">
        <f>Mig1_H!I5+Mig1_F!I5</f>
        <v>17618</v>
      </c>
      <c r="J5" s="34">
        <f>Mig1_H!J5+Mig1_F!J5</f>
        <v>21849</v>
      </c>
      <c r="K5" s="102">
        <f>Mig1_H!K5+Mig1_F!K5</f>
        <v>215312</v>
      </c>
      <c r="L5" s="33">
        <f>Mig1_H!L5+Mig1_F!L5</f>
        <v>218511</v>
      </c>
      <c r="M5" s="34">
        <f>Mig1_H!M5+Mig1_F!M5</f>
        <v>22602</v>
      </c>
      <c r="N5" s="34">
        <f>Mig1_H!N5+Mig1_F!N5</f>
        <v>21595</v>
      </c>
      <c r="O5" s="34">
        <f>Mig1_H!O5+Mig1_F!O5</f>
        <v>24113</v>
      </c>
      <c r="P5" s="102">
        <f>Mig1_H!P5+Mig1_F!P5</f>
        <v>286821</v>
      </c>
    </row>
    <row r="6" spans="1:16" x14ac:dyDescent="0.25">
      <c r="A6" s="19" t="s">
        <v>338</v>
      </c>
      <c r="B6" s="35">
        <f>Mig1_H!B6+Mig1_F!B6</f>
        <v>110328</v>
      </c>
      <c r="C6" s="5">
        <f>Mig1_H!C6+Mig1_F!C6</f>
        <v>9921</v>
      </c>
      <c r="D6" s="5">
        <f>Mig1_H!D6+Mig1_F!D6</f>
        <v>13523</v>
      </c>
      <c r="E6" s="5">
        <f>Mig1_H!E6+Mig1_F!E6</f>
        <v>2450</v>
      </c>
      <c r="F6" s="103">
        <f>Mig1_H!F6+Mig1_F!F6</f>
        <v>136222</v>
      </c>
      <c r="G6" s="35">
        <f>Mig1_H!G6+Mig1_F!G6</f>
        <v>238815</v>
      </c>
      <c r="H6" s="5">
        <f>Mig1_H!H6+Mig1_F!H6</f>
        <v>41984</v>
      </c>
      <c r="I6" s="5">
        <f>Mig1_H!I6+Mig1_F!I6</f>
        <v>41184</v>
      </c>
      <c r="J6" s="5">
        <f>Mig1_H!J6+Mig1_F!J6</f>
        <v>45131</v>
      </c>
      <c r="K6" s="103">
        <f>Mig1_H!K6+Mig1_F!K6</f>
        <v>367114</v>
      </c>
      <c r="L6" s="35">
        <f>Mig1_H!L6+Mig1_F!L6</f>
        <v>349143</v>
      </c>
      <c r="M6" s="5">
        <f>Mig1_H!M6+Mig1_F!M6</f>
        <v>51905</v>
      </c>
      <c r="N6" s="5">
        <f>Mig1_H!N6+Mig1_F!N6</f>
        <v>54707</v>
      </c>
      <c r="O6" s="5">
        <f>Mig1_H!O6+Mig1_F!O6</f>
        <v>47581</v>
      </c>
      <c r="P6" s="103">
        <f>Mig1_H!P6+Mig1_F!P6</f>
        <v>503336</v>
      </c>
    </row>
    <row r="7" spans="1:16" x14ac:dyDescent="0.25">
      <c r="A7" s="19" t="s">
        <v>83</v>
      </c>
      <c r="B7" s="35">
        <f>Mig1_H!B7+Mig1_F!B7</f>
        <v>1098497</v>
      </c>
      <c r="C7" s="5">
        <f>Mig1_H!C7+Mig1_F!C7</f>
        <v>59828</v>
      </c>
      <c r="D7" s="5">
        <f>Mig1_H!D7+Mig1_F!D7</f>
        <v>71296</v>
      </c>
      <c r="E7" s="5">
        <f>Mig1_H!E7+Mig1_F!E7</f>
        <v>6897</v>
      </c>
      <c r="F7" s="103">
        <f>Mig1_H!F7+Mig1_F!F7</f>
        <v>1236518</v>
      </c>
      <c r="G7" s="35">
        <f>Mig1_H!G7+Mig1_F!G7</f>
        <v>1599704</v>
      </c>
      <c r="H7" s="5">
        <f>Mig1_H!H7+Mig1_F!H7</f>
        <v>149600</v>
      </c>
      <c r="I7" s="5">
        <f>Mig1_H!I7+Mig1_F!I7</f>
        <v>155875</v>
      </c>
      <c r="J7" s="5">
        <f>Mig1_H!J7+Mig1_F!J7</f>
        <v>79448</v>
      </c>
      <c r="K7" s="103">
        <f>Mig1_H!K7+Mig1_F!K7</f>
        <v>1984627</v>
      </c>
      <c r="L7" s="35">
        <f>Mig1_H!L7+Mig1_F!L7</f>
        <v>2698201</v>
      </c>
      <c r="M7" s="5">
        <f>Mig1_H!M7+Mig1_F!M7</f>
        <v>209428</v>
      </c>
      <c r="N7" s="5">
        <f>Mig1_H!N7+Mig1_F!N7</f>
        <v>227171</v>
      </c>
      <c r="O7" s="5">
        <f>Mig1_H!O7+Mig1_F!O7</f>
        <v>86345</v>
      </c>
      <c r="P7" s="103">
        <f>Mig1_H!P7+Mig1_F!P7</f>
        <v>3221145</v>
      </c>
    </row>
    <row r="8" spans="1:16" x14ac:dyDescent="0.25">
      <c r="A8" s="19" t="s">
        <v>84</v>
      </c>
      <c r="B8" s="35">
        <f>Mig1_H!B8+Mig1_F!B8</f>
        <v>888952</v>
      </c>
      <c r="C8" s="5">
        <f>Mig1_H!C8+Mig1_F!C8</f>
        <v>16401</v>
      </c>
      <c r="D8" s="5">
        <f>Mig1_H!D8+Mig1_F!D8</f>
        <v>19963</v>
      </c>
      <c r="E8" s="5">
        <f>Mig1_H!E8+Mig1_F!E8</f>
        <v>1962</v>
      </c>
      <c r="F8" s="103">
        <f>Mig1_H!F8+Mig1_F!F8</f>
        <v>927278</v>
      </c>
      <c r="G8" s="35">
        <f>Mig1_H!G8+Mig1_F!G8</f>
        <v>976537</v>
      </c>
      <c r="H8" s="5">
        <f>Mig1_H!H8+Mig1_F!H8</f>
        <v>25345</v>
      </c>
      <c r="I8" s="5">
        <f>Mig1_H!I8+Mig1_F!I8</f>
        <v>24243</v>
      </c>
      <c r="J8" s="5">
        <f>Mig1_H!J8+Mig1_F!J8</f>
        <v>12357</v>
      </c>
      <c r="K8" s="103">
        <f>Mig1_H!K8+Mig1_F!K8</f>
        <v>1038482</v>
      </c>
      <c r="L8" s="35">
        <f>Mig1_H!L8+Mig1_F!L8</f>
        <v>1865489</v>
      </c>
      <c r="M8" s="5">
        <f>Mig1_H!M8+Mig1_F!M8</f>
        <v>41746</v>
      </c>
      <c r="N8" s="5">
        <f>Mig1_H!N8+Mig1_F!N8</f>
        <v>44206</v>
      </c>
      <c r="O8" s="5">
        <f>Mig1_H!O8+Mig1_F!O8</f>
        <v>14319</v>
      </c>
      <c r="P8" s="103">
        <f>Mig1_H!P8+Mig1_F!P8</f>
        <v>1965760</v>
      </c>
    </row>
    <row r="9" spans="1:16" x14ac:dyDescent="0.25">
      <c r="A9" s="20" t="s">
        <v>85</v>
      </c>
      <c r="B9" s="21">
        <f>Mig1_H!B9+Mig1_F!B9</f>
        <v>2159115</v>
      </c>
      <c r="C9" s="10">
        <f>Mig1_H!C9+Mig1_F!C9</f>
        <v>90080</v>
      </c>
      <c r="D9" s="10">
        <f>Mig1_H!D9+Mig1_F!D9</f>
        <v>108759</v>
      </c>
      <c r="E9" s="10">
        <f>Mig1_H!E9+Mig1_F!E9</f>
        <v>13573</v>
      </c>
      <c r="F9" s="13">
        <f>Mig1_H!F9+Mig1_F!F9</f>
        <v>2371527</v>
      </c>
      <c r="G9" s="21">
        <f>Mig1_H!G9+Mig1_F!G9</f>
        <v>2972229</v>
      </c>
      <c r="H9" s="10">
        <f>Mig1_H!H9+Mig1_F!H9</f>
        <v>235601</v>
      </c>
      <c r="I9" s="10">
        <f>Mig1_H!I9+Mig1_F!I9</f>
        <v>238920</v>
      </c>
      <c r="J9" s="10">
        <f>Mig1_H!J9+Mig1_F!J9</f>
        <v>158785</v>
      </c>
      <c r="K9" s="13">
        <f>Mig1_H!K9+Mig1_F!K9</f>
        <v>3605535</v>
      </c>
      <c r="L9" s="21">
        <f>Mig1_H!L9+Mig1_F!L9</f>
        <v>5131344</v>
      </c>
      <c r="M9" s="10">
        <f>Mig1_H!M9+Mig1_F!M9</f>
        <v>325681</v>
      </c>
      <c r="N9" s="10">
        <f>Mig1_H!N9+Mig1_F!N9</f>
        <v>347679</v>
      </c>
      <c r="O9" s="10">
        <f>Mig1_H!O9+Mig1_F!O9</f>
        <v>172358</v>
      </c>
      <c r="P9" s="13">
        <f>Mig1_H!P9+Mig1_F!P9</f>
        <v>5977062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immigrés ayant acquis la nationalité française âgés de 1 à 14 ans vivent dans le même logement qu'un an auparavant.","")</f>
        <v>Lecture : 61338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15" t="s">
        <v>181</v>
      </c>
      <c r="C16" s="116"/>
      <c r="D16" s="116"/>
      <c r="E16" s="116"/>
      <c r="F16" s="117"/>
      <c r="G16" s="115" t="s">
        <v>332</v>
      </c>
      <c r="H16" s="116"/>
      <c r="I16" s="116"/>
      <c r="J16" s="116"/>
      <c r="K16" s="117"/>
      <c r="L16" s="115" t="s">
        <v>85</v>
      </c>
      <c r="M16" s="116"/>
      <c r="N16" s="116"/>
      <c r="O16" s="116"/>
      <c r="P16" s="117"/>
    </row>
    <row r="17" spans="1:16" ht="48" x14ac:dyDescent="0.25">
      <c r="B17" s="100" t="s">
        <v>333</v>
      </c>
      <c r="C17" s="101" t="s">
        <v>334</v>
      </c>
      <c r="D17" s="101" t="s">
        <v>335</v>
      </c>
      <c r="E17" s="101" t="s">
        <v>336</v>
      </c>
      <c r="F17" s="16" t="s">
        <v>85</v>
      </c>
      <c r="G17" s="100" t="s">
        <v>333</v>
      </c>
      <c r="H17" s="101" t="s">
        <v>334</v>
      </c>
      <c r="I17" s="101" t="s">
        <v>335</v>
      </c>
      <c r="J17" s="101" t="s">
        <v>336</v>
      </c>
      <c r="K17" s="16" t="s">
        <v>85</v>
      </c>
      <c r="L17" s="100" t="s">
        <v>333</v>
      </c>
      <c r="M17" s="101" t="s">
        <v>334</v>
      </c>
      <c r="N17" s="101" t="s">
        <v>335</v>
      </c>
      <c r="O17" s="101" t="s">
        <v>336</v>
      </c>
      <c r="P17" s="16" t="s">
        <v>85</v>
      </c>
    </row>
    <row r="18" spans="1:16" x14ac:dyDescent="0.25">
      <c r="A18" s="17" t="s">
        <v>337</v>
      </c>
      <c r="B18" s="33">
        <f>Mig1_H!B18+Mig1_F!B18</f>
        <v>8994646</v>
      </c>
      <c r="C18" s="34">
        <f>Mig1_H!C18+Mig1_F!C18</f>
        <v>489845</v>
      </c>
      <c r="D18" s="34">
        <f>Mig1_H!D18+Mig1_F!D18</f>
        <v>726806</v>
      </c>
      <c r="E18" s="34">
        <f>Mig1_H!E18+Mig1_F!E18</f>
        <v>17127</v>
      </c>
      <c r="F18" s="102">
        <f>Mig1_H!F18+Mig1_F!F18</f>
        <v>10228424</v>
      </c>
      <c r="G18" s="33">
        <f>Mig1_H!G18+Mig1_F!G18</f>
        <v>381603</v>
      </c>
      <c r="H18" s="34">
        <f>Mig1_H!H18+Mig1_F!H18</f>
        <v>27969</v>
      </c>
      <c r="I18" s="34">
        <f>Mig1_H!I18+Mig1_F!I18</f>
        <v>25946</v>
      </c>
      <c r="J18" s="34">
        <f>Mig1_H!J18+Mig1_F!J18</f>
        <v>849</v>
      </c>
      <c r="K18" s="102">
        <f>Mig1_H!K18+Mig1_F!K18</f>
        <v>436367</v>
      </c>
      <c r="L18" s="33">
        <f>Mig1_H!L18+Mig1_F!L18</f>
        <v>9376249</v>
      </c>
      <c r="M18" s="34">
        <f>Mig1_H!M18+Mig1_F!M18</f>
        <v>517814</v>
      </c>
      <c r="N18" s="34">
        <f>Mig1_H!N18+Mig1_F!N18</f>
        <v>752752</v>
      </c>
      <c r="O18" s="34">
        <f>Mig1_H!O18+Mig1_F!O18</f>
        <v>17976</v>
      </c>
      <c r="P18" s="102">
        <f>Mig1_H!P18+Mig1_F!P18</f>
        <v>10664791</v>
      </c>
    </row>
    <row r="19" spans="1:16" x14ac:dyDescent="0.25">
      <c r="A19" s="19" t="s">
        <v>338</v>
      </c>
      <c r="B19" s="35">
        <f>Mig1_H!B19+Mig1_F!B19</f>
        <v>5626703</v>
      </c>
      <c r="C19" s="5">
        <f>Mig1_H!C19+Mig1_F!C19</f>
        <v>456030</v>
      </c>
      <c r="D19" s="5">
        <f>Mig1_H!D19+Mig1_F!D19</f>
        <v>959670</v>
      </c>
      <c r="E19" s="5">
        <f>Mig1_H!E19+Mig1_F!E19</f>
        <v>31176</v>
      </c>
      <c r="F19" s="103">
        <f>Mig1_H!F19+Mig1_F!F19</f>
        <v>7073579</v>
      </c>
      <c r="G19" s="35">
        <f>Mig1_H!G19+Mig1_F!G19</f>
        <v>23813</v>
      </c>
      <c r="H19" s="5">
        <f>Mig1_H!H19+Mig1_F!H19</f>
        <v>1870</v>
      </c>
      <c r="I19" s="5">
        <f>Mig1_H!I19+Mig1_F!I19</f>
        <v>2518</v>
      </c>
      <c r="J19" s="5">
        <f>Mig1_H!J19+Mig1_F!J19</f>
        <v>601</v>
      </c>
      <c r="K19" s="103">
        <f>Mig1_H!K19+Mig1_F!K19</f>
        <v>28802</v>
      </c>
      <c r="L19" s="35">
        <f>Mig1_H!L19+Mig1_F!L19</f>
        <v>5650516</v>
      </c>
      <c r="M19" s="5">
        <f>Mig1_H!M19+Mig1_F!M19</f>
        <v>457900</v>
      </c>
      <c r="N19" s="5">
        <f>Mig1_H!N19+Mig1_F!N19</f>
        <v>962188</v>
      </c>
      <c r="O19" s="5">
        <f>Mig1_H!O19+Mig1_F!O19</f>
        <v>31777</v>
      </c>
      <c r="P19" s="103">
        <f>Mig1_H!P19+Mig1_F!P19</f>
        <v>7102381</v>
      </c>
    </row>
    <row r="20" spans="1:16" x14ac:dyDescent="0.25">
      <c r="A20" s="19" t="s">
        <v>83</v>
      </c>
      <c r="B20" s="35">
        <f>Mig1_H!B20+Mig1_F!B20</f>
        <v>18621992</v>
      </c>
      <c r="C20" s="5">
        <f>Mig1_H!C20+Mig1_F!C20</f>
        <v>1029562</v>
      </c>
      <c r="D20" s="5">
        <f>Mig1_H!D20+Mig1_F!D20</f>
        <v>1825126</v>
      </c>
      <c r="E20" s="5">
        <f>Mig1_H!E20+Mig1_F!E20</f>
        <v>45237</v>
      </c>
      <c r="F20" s="103">
        <f>Mig1_H!F20+Mig1_F!F20</f>
        <v>21521917</v>
      </c>
      <c r="G20" s="35">
        <f>Mig1_H!G20+Mig1_F!G20</f>
        <v>53616</v>
      </c>
      <c r="H20" s="5">
        <f>Mig1_H!H20+Mig1_F!H20</f>
        <v>3948</v>
      </c>
      <c r="I20" s="5">
        <f>Mig1_H!I20+Mig1_F!I20</f>
        <v>4617</v>
      </c>
      <c r="J20" s="5">
        <f>Mig1_H!J20+Mig1_F!J20</f>
        <v>972</v>
      </c>
      <c r="K20" s="103">
        <f>Mig1_H!K20+Mig1_F!K20</f>
        <v>63153</v>
      </c>
      <c r="L20" s="35">
        <f>Mig1_H!L20+Mig1_F!L20</f>
        <v>18675608</v>
      </c>
      <c r="M20" s="5">
        <f>Mig1_H!M20+Mig1_F!M20</f>
        <v>1033510</v>
      </c>
      <c r="N20" s="5">
        <f>Mig1_H!N20+Mig1_F!N20</f>
        <v>1829743</v>
      </c>
      <c r="O20" s="5">
        <f>Mig1_H!O20+Mig1_F!O20</f>
        <v>46209</v>
      </c>
      <c r="P20" s="103">
        <f>Mig1_H!P20+Mig1_F!P20</f>
        <v>21585070</v>
      </c>
    </row>
    <row r="21" spans="1:16" x14ac:dyDescent="0.25">
      <c r="A21" s="19" t="s">
        <v>84</v>
      </c>
      <c r="B21" s="35">
        <f>Mig1_H!B21+Mig1_F!B21</f>
        <v>17449710</v>
      </c>
      <c r="C21" s="5">
        <f>Mig1_H!C21+Mig1_F!C21</f>
        <v>252533</v>
      </c>
      <c r="D21" s="5">
        <f>Mig1_H!D21+Mig1_F!D21</f>
        <v>479701</v>
      </c>
      <c r="E21" s="5">
        <f>Mig1_H!E21+Mig1_F!E21</f>
        <v>7109</v>
      </c>
      <c r="F21" s="103">
        <f>Mig1_H!F21+Mig1_F!F21</f>
        <v>18189053</v>
      </c>
      <c r="G21" s="35">
        <f>Mig1_H!G21+Mig1_F!G21</f>
        <v>20378</v>
      </c>
      <c r="H21" s="5">
        <f>Mig1_H!H21+Mig1_F!H21</f>
        <v>693</v>
      </c>
      <c r="I21" s="5">
        <f>Mig1_H!I21+Mig1_F!I21</f>
        <v>618</v>
      </c>
      <c r="J21" s="5">
        <f>Mig1_H!J21+Mig1_F!J21</f>
        <v>216</v>
      </c>
      <c r="K21" s="103">
        <f>Mig1_H!K21+Mig1_F!K21</f>
        <v>21905</v>
      </c>
      <c r="L21" s="35">
        <f>Mig1_H!L21+Mig1_F!L21</f>
        <v>17470088</v>
      </c>
      <c r="M21" s="5">
        <f>Mig1_H!M21+Mig1_F!M21</f>
        <v>253226</v>
      </c>
      <c r="N21" s="5">
        <f>Mig1_H!N21+Mig1_F!N21</f>
        <v>480319</v>
      </c>
      <c r="O21" s="5">
        <f>Mig1_H!O21+Mig1_F!O21</f>
        <v>7325</v>
      </c>
      <c r="P21" s="103">
        <f>Mig1_H!P21+Mig1_F!P21</f>
        <v>18210958</v>
      </c>
    </row>
    <row r="22" spans="1:16" x14ac:dyDescent="0.25">
      <c r="A22" s="20" t="s">
        <v>85</v>
      </c>
      <c r="B22" s="21">
        <f>Mig1_H!B22+Mig1_F!B22</f>
        <v>50693051</v>
      </c>
      <c r="C22" s="10">
        <f>Mig1_H!C22+Mig1_F!C22</f>
        <v>2227970</v>
      </c>
      <c r="D22" s="10">
        <f>Mig1_H!D22+Mig1_F!D22</f>
        <v>3991303</v>
      </c>
      <c r="E22" s="10">
        <f>Mig1_H!E22+Mig1_F!E22</f>
        <v>100649</v>
      </c>
      <c r="F22" s="13">
        <f>Mig1_H!F22+Mig1_F!F22</f>
        <v>57012973</v>
      </c>
      <c r="G22" s="21">
        <f>Mig1_H!G22+Mig1_F!G22</f>
        <v>479410</v>
      </c>
      <c r="H22" s="10">
        <f>Mig1_H!H22+Mig1_F!H22</f>
        <v>34480</v>
      </c>
      <c r="I22" s="10">
        <f>Mig1_H!I22+Mig1_F!I22</f>
        <v>33699</v>
      </c>
      <c r="J22" s="10">
        <f>Mig1_H!J22+Mig1_F!J22</f>
        <v>2638</v>
      </c>
      <c r="K22" s="13">
        <f>Mig1_H!K22+Mig1_F!K22</f>
        <v>550227</v>
      </c>
      <c r="L22" s="21">
        <f>Mig1_H!L22+Mig1_F!L22</f>
        <v>51172461</v>
      </c>
      <c r="M22" s="10">
        <f>Mig1_H!M22+Mig1_F!M22</f>
        <v>2262450</v>
      </c>
      <c r="N22" s="10">
        <f>Mig1_H!N22+Mig1_F!N22</f>
        <v>4025002</v>
      </c>
      <c r="O22" s="10">
        <f>Mig1_H!O22+Mig1_F!O22</f>
        <v>103287</v>
      </c>
      <c r="P22" s="13">
        <f>Mig1_H!P22+Mig1_F!P22</f>
        <v>57563200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non-immigrés n'ayant pas la nationalité française (individus nés en France de nationalité étrangère) âgés de 1 à 14 ans vivent dans le même logement qu'un an auparavant.","")</f>
        <v>Lecture : 381603 non-immigrés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15" t="s">
        <v>181</v>
      </c>
      <c r="C28" s="116"/>
      <c r="D28" s="116"/>
      <c r="E28" s="116"/>
      <c r="F28" s="117"/>
      <c r="G28" s="115" t="s">
        <v>332</v>
      </c>
      <c r="H28" s="116"/>
      <c r="I28" s="116"/>
      <c r="J28" s="116"/>
      <c r="K28" s="117"/>
      <c r="L28" s="115" t="s">
        <v>85</v>
      </c>
      <c r="M28" s="116"/>
      <c r="N28" s="116"/>
      <c r="O28" s="116"/>
      <c r="P28" s="117"/>
    </row>
    <row r="29" spans="1:16" ht="48" x14ac:dyDescent="0.25">
      <c r="B29" s="100" t="s">
        <v>333</v>
      </c>
      <c r="C29" s="101" t="s">
        <v>334</v>
      </c>
      <c r="D29" s="101" t="s">
        <v>335</v>
      </c>
      <c r="E29" s="101" t="s">
        <v>336</v>
      </c>
      <c r="F29" s="16" t="s">
        <v>85</v>
      </c>
      <c r="G29" s="100" t="s">
        <v>333</v>
      </c>
      <c r="H29" s="101" t="s">
        <v>334</v>
      </c>
      <c r="I29" s="101" t="s">
        <v>335</v>
      </c>
      <c r="J29" s="101" t="s">
        <v>336</v>
      </c>
      <c r="K29" s="16" t="s">
        <v>85</v>
      </c>
      <c r="L29" s="100" t="s">
        <v>333</v>
      </c>
      <c r="M29" s="101" t="s">
        <v>334</v>
      </c>
      <c r="N29" s="101" t="s">
        <v>335</v>
      </c>
      <c r="O29" s="101" t="s">
        <v>336</v>
      </c>
      <c r="P29" s="16" t="s">
        <v>85</v>
      </c>
    </row>
    <row r="30" spans="1:16" x14ac:dyDescent="0.25">
      <c r="A30" s="17" t="s">
        <v>337</v>
      </c>
      <c r="B30" s="33">
        <f t="shared" ref="B30:P34" si="0">B5+B18</f>
        <v>9055984</v>
      </c>
      <c r="C30" s="34">
        <f t="shared" si="0"/>
        <v>493775</v>
      </c>
      <c r="D30" s="34">
        <f t="shared" si="0"/>
        <v>730783</v>
      </c>
      <c r="E30" s="34">
        <f t="shared" si="0"/>
        <v>19391</v>
      </c>
      <c r="F30" s="102">
        <f t="shared" si="0"/>
        <v>10299933</v>
      </c>
      <c r="G30" s="33">
        <f t="shared" si="0"/>
        <v>538776</v>
      </c>
      <c r="H30" s="34">
        <f t="shared" si="0"/>
        <v>46641</v>
      </c>
      <c r="I30" s="34">
        <f t="shared" si="0"/>
        <v>43564</v>
      </c>
      <c r="J30" s="34">
        <f t="shared" si="0"/>
        <v>22698</v>
      </c>
      <c r="K30" s="102">
        <f t="shared" si="0"/>
        <v>651679</v>
      </c>
      <c r="L30" s="33">
        <f t="shared" si="0"/>
        <v>9594760</v>
      </c>
      <c r="M30" s="34">
        <f t="shared" si="0"/>
        <v>540416</v>
      </c>
      <c r="N30" s="34">
        <f t="shared" si="0"/>
        <v>774347</v>
      </c>
      <c r="O30" s="34">
        <f t="shared" si="0"/>
        <v>42089</v>
      </c>
      <c r="P30" s="102">
        <f t="shared" si="0"/>
        <v>10951612</v>
      </c>
    </row>
    <row r="31" spans="1:16" x14ac:dyDescent="0.25">
      <c r="A31" s="19" t="s">
        <v>338</v>
      </c>
      <c r="B31" s="35">
        <f t="shared" si="0"/>
        <v>5737031</v>
      </c>
      <c r="C31" s="5">
        <f t="shared" si="0"/>
        <v>465951</v>
      </c>
      <c r="D31" s="5">
        <f t="shared" si="0"/>
        <v>973193</v>
      </c>
      <c r="E31" s="5">
        <f t="shared" si="0"/>
        <v>33626</v>
      </c>
      <c r="F31" s="103">
        <f t="shared" si="0"/>
        <v>7209801</v>
      </c>
      <c r="G31" s="35">
        <f t="shared" si="0"/>
        <v>262628</v>
      </c>
      <c r="H31" s="5">
        <f t="shared" si="0"/>
        <v>43854</v>
      </c>
      <c r="I31" s="5">
        <f t="shared" si="0"/>
        <v>43702</v>
      </c>
      <c r="J31" s="5">
        <f t="shared" si="0"/>
        <v>45732</v>
      </c>
      <c r="K31" s="103">
        <f t="shared" si="0"/>
        <v>395916</v>
      </c>
      <c r="L31" s="35">
        <f t="shared" si="0"/>
        <v>5999659</v>
      </c>
      <c r="M31" s="5">
        <f t="shared" si="0"/>
        <v>509805</v>
      </c>
      <c r="N31" s="5">
        <f t="shared" si="0"/>
        <v>1016895</v>
      </c>
      <c r="O31" s="5">
        <f t="shared" si="0"/>
        <v>79358</v>
      </c>
      <c r="P31" s="103">
        <f t="shared" si="0"/>
        <v>7605717</v>
      </c>
    </row>
    <row r="32" spans="1:16" x14ac:dyDescent="0.25">
      <c r="A32" s="19" t="s">
        <v>83</v>
      </c>
      <c r="B32" s="35">
        <f t="shared" si="0"/>
        <v>19720489</v>
      </c>
      <c r="C32" s="5">
        <f t="shared" si="0"/>
        <v>1089390</v>
      </c>
      <c r="D32" s="5">
        <f t="shared" si="0"/>
        <v>1896422</v>
      </c>
      <c r="E32" s="5">
        <f t="shared" si="0"/>
        <v>52134</v>
      </c>
      <c r="F32" s="103">
        <f t="shared" si="0"/>
        <v>22758435</v>
      </c>
      <c r="G32" s="35">
        <f t="shared" si="0"/>
        <v>1653320</v>
      </c>
      <c r="H32" s="5">
        <f t="shared" si="0"/>
        <v>153548</v>
      </c>
      <c r="I32" s="5">
        <f t="shared" si="0"/>
        <v>160492</v>
      </c>
      <c r="J32" s="5">
        <f t="shared" si="0"/>
        <v>80420</v>
      </c>
      <c r="K32" s="103">
        <f t="shared" si="0"/>
        <v>2047780</v>
      </c>
      <c r="L32" s="35">
        <f t="shared" si="0"/>
        <v>21373809</v>
      </c>
      <c r="M32" s="5">
        <f t="shared" si="0"/>
        <v>1242938</v>
      </c>
      <c r="N32" s="5">
        <f t="shared" si="0"/>
        <v>2056914</v>
      </c>
      <c r="O32" s="5">
        <f t="shared" si="0"/>
        <v>132554</v>
      </c>
      <c r="P32" s="103">
        <f t="shared" si="0"/>
        <v>24806215</v>
      </c>
    </row>
    <row r="33" spans="1:16" x14ac:dyDescent="0.25">
      <c r="A33" s="19" t="s">
        <v>84</v>
      </c>
      <c r="B33" s="35">
        <f t="shared" si="0"/>
        <v>18338662</v>
      </c>
      <c r="C33" s="5">
        <f t="shared" si="0"/>
        <v>268934</v>
      </c>
      <c r="D33" s="5">
        <f t="shared" si="0"/>
        <v>499664</v>
      </c>
      <c r="E33" s="5">
        <f t="shared" si="0"/>
        <v>9071</v>
      </c>
      <c r="F33" s="103">
        <f t="shared" si="0"/>
        <v>19116331</v>
      </c>
      <c r="G33" s="35">
        <f t="shared" si="0"/>
        <v>996915</v>
      </c>
      <c r="H33" s="5">
        <f t="shared" si="0"/>
        <v>26038</v>
      </c>
      <c r="I33" s="5">
        <f t="shared" si="0"/>
        <v>24861</v>
      </c>
      <c r="J33" s="5">
        <f t="shared" si="0"/>
        <v>12573</v>
      </c>
      <c r="K33" s="103">
        <f t="shared" si="0"/>
        <v>1060387</v>
      </c>
      <c r="L33" s="35">
        <f t="shared" si="0"/>
        <v>19335577</v>
      </c>
      <c r="M33" s="5">
        <f t="shared" si="0"/>
        <v>294972</v>
      </c>
      <c r="N33" s="5">
        <f t="shared" si="0"/>
        <v>524525</v>
      </c>
      <c r="O33" s="5">
        <f t="shared" si="0"/>
        <v>21644</v>
      </c>
      <c r="P33" s="103">
        <f t="shared" si="0"/>
        <v>20176718</v>
      </c>
    </row>
    <row r="34" spans="1:16" x14ac:dyDescent="0.25">
      <c r="A34" s="20" t="s">
        <v>85</v>
      </c>
      <c r="B34" s="21">
        <f t="shared" si="0"/>
        <v>52852166</v>
      </c>
      <c r="C34" s="10">
        <f t="shared" si="0"/>
        <v>2318050</v>
      </c>
      <c r="D34" s="10">
        <f t="shared" si="0"/>
        <v>4100062</v>
      </c>
      <c r="E34" s="10">
        <f t="shared" si="0"/>
        <v>114222</v>
      </c>
      <c r="F34" s="13">
        <f t="shared" si="0"/>
        <v>59384500</v>
      </c>
      <c r="G34" s="21">
        <f t="shared" si="0"/>
        <v>3451639</v>
      </c>
      <c r="H34" s="10">
        <f t="shared" si="0"/>
        <v>270081</v>
      </c>
      <c r="I34" s="10">
        <f t="shared" si="0"/>
        <v>272619</v>
      </c>
      <c r="J34" s="10">
        <f t="shared" si="0"/>
        <v>161423</v>
      </c>
      <c r="K34" s="13">
        <f t="shared" si="0"/>
        <v>4155762</v>
      </c>
      <c r="L34" s="21">
        <f t="shared" si="0"/>
        <v>56303805</v>
      </c>
      <c r="M34" s="10">
        <f t="shared" si="0"/>
        <v>2588131</v>
      </c>
      <c r="N34" s="10">
        <f t="shared" si="0"/>
        <v>4372681</v>
      </c>
      <c r="O34" s="10">
        <f t="shared" si="0"/>
        <v>275645</v>
      </c>
      <c r="P34" s="13">
        <f t="shared" si="0"/>
        <v>63540262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individus de nationalité étrangère âgés de 1 à 14 ans vivent dans le même logement qu'un an auparavant.","")</f>
        <v>Lecture : 538776 individus de nationalité étrangère âgés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2.71093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2.7109375" style="2" customWidth="1"/>
    <col min="7" max="7" width="13.5703125" style="2" customWidth="1"/>
    <col min="8" max="9" width="11.42578125" style="2"/>
    <col min="10" max="10" width="15" style="2" customWidth="1"/>
    <col min="11" max="12" width="12.7109375" style="2" customWidth="1"/>
    <col min="13" max="14" width="11.42578125" style="2"/>
    <col min="15" max="15" width="13.42578125" style="2" customWidth="1"/>
    <col min="16" max="16" width="12.85546875" style="2" customWidth="1"/>
    <col min="17" max="16384" width="11.42578125" style="2"/>
  </cols>
  <sheetData>
    <row r="1" spans="1:16" x14ac:dyDescent="0.25">
      <c r="A1" s="1" t="s">
        <v>341</v>
      </c>
    </row>
    <row r="2" spans="1:16" x14ac:dyDescent="0.25">
      <c r="A2" s="3" t="s">
        <v>69</v>
      </c>
    </row>
    <row r="3" spans="1:16" x14ac:dyDescent="0.25">
      <c r="B3" s="115" t="s">
        <v>181</v>
      </c>
      <c r="C3" s="116"/>
      <c r="D3" s="116"/>
      <c r="E3" s="116"/>
      <c r="F3" s="117"/>
      <c r="G3" s="115" t="s">
        <v>332</v>
      </c>
      <c r="H3" s="116"/>
      <c r="I3" s="116"/>
      <c r="J3" s="116"/>
      <c r="K3" s="117"/>
      <c r="L3" s="115" t="s">
        <v>85</v>
      </c>
      <c r="M3" s="116"/>
      <c r="N3" s="116"/>
      <c r="O3" s="116"/>
      <c r="P3" s="117"/>
    </row>
    <row r="4" spans="1:16" ht="48" x14ac:dyDescent="0.25">
      <c r="B4" s="100" t="s">
        <v>333</v>
      </c>
      <c r="C4" s="101" t="s">
        <v>334</v>
      </c>
      <c r="D4" s="101" t="s">
        <v>335</v>
      </c>
      <c r="E4" s="101" t="s">
        <v>336</v>
      </c>
      <c r="F4" s="16" t="s">
        <v>85</v>
      </c>
      <c r="G4" s="100" t="s">
        <v>333</v>
      </c>
      <c r="H4" s="101" t="s">
        <v>334</v>
      </c>
      <c r="I4" s="101" t="s">
        <v>335</v>
      </c>
      <c r="J4" s="101" t="s">
        <v>336</v>
      </c>
      <c r="K4" s="16" t="s">
        <v>85</v>
      </c>
      <c r="L4" s="100" t="s">
        <v>333</v>
      </c>
      <c r="M4" s="101" t="s">
        <v>334</v>
      </c>
      <c r="N4" s="101" t="s">
        <v>335</v>
      </c>
      <c r="O4" s="101" t="s">
        <v>336</v>
      </c>
      <c r="P4" s="16" t="s">
        <v>85</v>
      </c>
    </row>
    <row r="5" spans="1:16" x14ac:dyDescent="0.25">
      <c r="A5" s="17" t="s">
        <v>337</v>
      </c>
      <c r="B5" s="33">
        <v>30605</v>
      </c>
      <c r="C5" s="34">
        <v>2033</v>
      </c>
      <c r="D5" s="34">
        <v>1955</v>
      </c>
      <c r="E5" s="34">
        <v>1178</v>
      </c>
      <c r="F5" s="102">
        <f>SUM(B5:E5)</f>
        <v>35771</v>
      </c>
      <c r="G5" s="33">
        <v>80091</v>
      </c>
      <c r="H5" s="34">
        <v>9425</v>
      </c>
      <c r="I5" s="34">
        <v>8655</v>
      </c>
      <c r="J5" s="34">
        <v>11265</v>
      </c>
      <c r="K5" s="102">
        <f>SUM(G5:J5)</f>
        <v>109436</v>
      </c>
      <c r="L5" s="33">
        <f>B5+G5</f>
        <v>110696</v>
      </c>
      <c r="M5" s="34">
        <f t="shared" ref="M5:O8" si="0">C5+H5</f>
        <v>11458</v>
      </c>
      <c r="N5" s="34">
        <f t="shared" si="0"/>
        <v>10610</v>
      </c>
      <c r="O5" s="34">
        <f t="shared" si="0"/>
        <v>12443</v>
      </c>
      <c r="P5" s="102">
        <f>SUM(L5:O5)</f>
        <v>145207</v>
      </c>
    </row>
    <row r="6" spans="1:16" x14ac:dyDescent="0.25">
      <c r="A6" s="19" t="s">
        <v>338</v>
      </c>
      <c r="B6" s="35">
        <v>55221</v>
      </c>
      <c r="C6" s="5">
        <v>4597</v>
      </c>
      <c r="D6" s="5">
        <v>6410</v>
      </c>
      <c r="E6" s="5">
        <v>1144</v>
      </c>
      <c r="F6" s="103">
        <f t="shared" ref="F6:F8" si="1">SUM(B6:E6)</f>
        <v>67372</v>
      </c>
      <c r="G6" s="35">
        <v>116487</v>
      </c>
      <c r="H6" s="5">
        <v>23024</v>
      </c>
      <c r="I6" s="5">
        <v>19839</v>
      </c>
      <c r="J6" s="5">
        <v>18880</v>
      </c>
      <c r="K6" s="103">
        <f t="shared" ref="K6:K8" si="2">SUM(G6:J6)</f>
        <v>178230</v>
      </c>
      <c r="L6" s="35">
        <f t="shared" ref="L6:L8" si="3">B6+G6</f>
        <v>171708</v>
      </c>
      <c r="M6" s="5">
        <f t="shared" si="0"/>
        <v>27621</v>
      </c>
      <c r="N6" s="5">
        <f t="shared" si="0"/>
        <v>26249</v>
      </c>
      <c r="O6" s="5">
        <f t="shared" si="0"/>
        <v>20024</v>
      </c>
      <c r="P6" s="103">
        <f t="shared" ref="P6:P8" si="4">SUM(L6:O6)</f>
        <v>245602</v>
      </c>
    </row>
    <row r="7" spans="1:16" x14ac:dyDescent="0.25">
      <c r="A7" s="19" t="s">
        <v>83</v>
      </c>
      <c r="B7" s="35">
        <v>500809</v>
      </c>
      <c r="C7" s="5">
        <v>29727</v>
      </c>
      <c r="D7" s="5">
        <v>35376</v>
      </c>
      <c r="E7" s="5">
        <v>3086</v>
      </c>
      <c r="F7" s="103">
        <f t="shared" si="1"/>
        <v>568998</v>
      </c>
      <c r="G7" s="35">
        <v>774004</v>
      </c>
      <c r="H7" s="5">
        <v>82125</v>
      </c>
      <c r="I7" s="5">
        <v>82173</v>
      </c>
      <c r="J7" s="5">
        <v>37014</v>
      </c>
      <c r="K7" s="103">
        <f t="shared" si="2"/>
        <v>975316</v>
      </c>
      <c r="L7" s="35">
        <f t="shared" si="3"/>
        <v>1274813</v>
      </c>
      <c r="M7" s="5">
        <f t="shared" si="0"/>
        <v>111852</v>
      </c>
      <c r="N7" s="5">
        <f t="shared" si="0"/>
        <v>117549</v>
      </c>
      <c r="O7" s="5">
        <f t="shared" si="0"/>
        <v>40100</v>
      </c>
      <c r="P7" s="103">
        <f t="shared" si="4"/>
        <v>1544314</v>
      </c>
    </row>
    <row r="8" spans="1:16" x14ac:dyDescent="0.25">
      <c r="A8" s="19" t="s">
        <v>84</v>
      </c>
      <c r="B8" s="35">
        <v>416466</v>
      </c>
      <c r="C8" s="5">
        <v>7913</v>
      </c>
      <c r="D8" s="5">
        <v>9108</v>
      </c>
      <c r="E8" s="5">
        <v>972</v>
      </c>
      <c r="F8" s="103">
        <f t="shared" si="1"/>
        <v>434459</v>
      </c>
      <c r="G8" s="35">
        <v>509037</v>
      </c>
      <c r="H8" s="5">
        <v>14009</v>
      </c>
      <c r="I8" s="5">
        <v>13683</v>
      </c>
      <c r="J8" s="5">
        <v>6366</v>
      </c>
      <c r="K8" s="103">
        <f t="shared" si="2"/>
        <v>543095</v>
      </c>
      <c r="L8" s="35">
        <f t="shared" si="3"/>
        <v>925503</v>
      </c>
      <c r="M8" s="5">
        <f t="shared" si="0"/>
        <v>21922</v>
      </c>
      <c r="N8" s="5">
        <f t="shared" si="0"/>
        <v>22791</v>
      </c>
      <c r="O8" s="5">
        <f t="shared" si="0"/>
        <v>7338</v>
      </c>
      <c r="P8" s="103">
        <f t="shared" si="4"/>
        <v>977554</v>
      </c>
    </row>
    <row r="9" spans="1:16" x14ac:dyDescent="0.25">
      <c r="A9" s="20" t="s">
        <v>85</v>
      </c>
      <c r="B9" s="21">
        <f>SUM(B5:B8)</f>
        <v>1003101</v>
      </c>
      <c r="C9" s="10">
        <f t="shared" ref="C9:P9" si="5">SUM(C5:C8)</f>
        <v>44270</v>
      </c>
      <c r="D9" s="10">
        <f t="shared" si="5"/>
        <v>52849</v>
      </c>
      <c r="E9" s="10">
        <f t="shared" si="5"/>
        <v>6380</v>
      </c>
      <c r="F9" s="13">
        <f t="shared" si="5"/>
        <v>1106600</v>
      </c>
      <c r="G9" s="21">
        <f t="shared" si="5"/>
        <v>1479619</v>
      </c>
      <c r="H9" s="10">
        <f t="shared" si="5"/>
        <v>128583</v>
      </c>
      <c r="I9" s="10">
        <f t="shared" si="5"/>
        <v>124350</v>
      </c>
      <c r="J9" s="10">
        <f t="shared" si="5"/>
        <v>73525</v>
      </c>
      <c r="K9" s="13">
        <f t="shared" si="5"/>
        <v>1806077</v>
      </c>
      <c r="L9" s="21">
        <f t="shared" si="5"/>
        <v>2482720</v>
      </c>
      <c r="M9" s="10">
        <f t="shared" si="5"/>
        <v>172853</v>
      </c>
      <c r="N9" s="10">
        <f t="shared" si="5"/>
        <v>177199</v>
      </c>
      <c r="O9" s="10">
        <f t="shared" si="5"/>
        <v>79905</v>
      </c>
      <c r="P9" s="13">
        <f t="shared" si="5"/>
        <v>2912677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hommes immigrés ayant acquis la nationalité française âgés de 1 à 14 ans vivent dans le même logement qu'un an auparavant.","")</f>
        <v>Lecture : 30605 hommes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15" t="s">
        <v>181</v>
      </c>
      <c r="C16" s="116"/>
      <c r="D16" s="116"/>
      <c r="E16" s="116"/>
      <c r="F16" s="117"/>
      <c r="G16" s="115" t="s">
        <v>332</v>
      </c>
      <c r="H16" s="116"/>
      <c r="I16" s="116"/>
      <c r="J16" s="116"/>
      <c r="K16" s="117"/>
      <c r="L16" s="115" t="s">
        <v>85</v>
      </c>
      <c r="M16" s="116"/>
      <c r="N16" s="116"/>
      <c r="O16" s="116"/>
      <c r="P16" s="117"/>
    </row>
    <row r="17" spans="1:16" ht="48" x14ac:dyDescent="0.25">
      <c r="B17" s="100" t="s">
        <v>333</v>
      </c>
      <c r="C17" s="101" t="s">
        <v>334</v>
      </c>
      <c r="D17" s="101" t="s">
        <v>335</v>
      </c>
      <c r="E17" s="101" t="s">
        <v>336</v>
      </c>
      <c r="F17" s="16" t="s">
        <v>85</v>
      </c>
      <c r="G17" s="100" t="s">
        <v>333</v>
      </c>
      <c r="H17" s="101" t="s">
        <v>334</v>
      </c>
      <c r="I17" s="101" t="s">
        <v>335</v>
      </c>
      <c r="J17" s="101" t="s">
        <v>336</v>
      </c>
      <c r="K17" s="16" t="s">
        <v>85</v>
      </c>
      <c r="L17" s="100" t="s">
        <v>333</v>
      </c>
      <c r="M17" s="101" t="s">
        <v>334</v>
      </c>
      <c r="N17" s="101" t="s">
        <v>335</v>
      </c>
      <c r="O17" s="101" t="s">
        <v>336</v>
      </c>
      <c r="P17" s="16" t="s">
        <v>85</v>
      </c>
    </row>
    <row r="18" spans="1:16" x14ac:dyDescent="0.25">
      <c r="A18" s="17" t="s">
        <v>337</v>
      </c>
      <c r="B18" s="33">
        <v>4600581</v>
      </c>
      <c r="C18" s="34">
        <v>249896</v>
      </c>
      <c r="D18" s="34">
        <v>371368</v>
      </c>
      <c r="E18" s="34">
        <v>8798</v>
      </c>
      <c r="F18" s="102">
        <f>SUM(B18:E18)</f>
        <v>5230643</v>
      </c>
      <c r="G18" s="33">
        <v>195380</v>
      </c>
      <c r="H18" s="34">
        <v>14394</v>
      </c>
      <c r="I18" s="34">
        <v>13186</v>
      </c>
      <c r="J18" s="34">
        <v>421</v>
      </c>
      <c r="K18" s="102">
        <f>SUM(G18:J18)</f>
        <v>223381</v>
      </c>
      <c r="L18" s="33">
        <f>B18+G18</f>
        <v>4795961</v>
      </c>
      <c r="M18" s="34">
        <f t="shared" ref="M18:O21" si="6">C18+H18</f>
        <v>264290</v>
      </c>
      <c r="N18" s="34">
        <f t="shared" si="6"/>
        <v>384554</v>
      </c>
      <c r="O18" s="34">
        <f t="shared" si="6"/>
        <v>9219</v>
      </c>
      <c r="P18" s="102">
        <f>SUM(L18:O18)</f>
        <v>5454024</v>
      </c>
    </row>
    <row r="19" spans="1:16" x14ac:dyDescent="0.25">
      <c r="A19" s="19" t="s">
        <v>338</v>
      </c>
      <c r="B19" s="35">
        <v>2937228</v>
      </c>
      <c r="C19" s="5">
        <v>216873</v>
      </c>
      <c r="D19" s="5">
        <v>444939</v>
      </c>
      <c r="E19" s="5">
        <v>14091</v>
      </c>
      <c r="F19" s="103">
        <f t="shared" ref="F19:F21" si="7">SUM(B19:E19)</f>
        <v>3613131</v>
      </c>
      <c r="G19" s="35">
        <v>12564</v>
      </c>
      <c r="H19" s="5">
        <v>1053</v>
      </c>
      <c r="I19" s="5">
        <v>1266</v>
      </c>
      <c r="J19" s="5">
        <v>268</v>
      </c>
      <c r="K19" s="103">
        <f t="shared" ref="K19:K21" si="8">SUM(G19:J19)</f>
        <v>15151</v>
      </c>
      <c r="L19" s="35">
        <f t="shared" ref="L19:L21" si="9">B19+G19</f>
        <v>2949792</v>
      </c>
      <c r="M19" s="5">
        <f t="shared" si="6"/>
        <v>217926</v>
      </c>
      <c r="N19" s="5">
        <f t="shared" si="6"/>
        <v>446205</v>
      </c>
      <c r="O19" s="5">
        <f t="shared" si="6"/>
        <v>14359</v>
      </c>
      <c r="P19" s="103">
        <f t="shared" ref="P19:P21" si="10">SUM(L19:O19)</f>
        <v>3628282</v>
      </c>
    </row>
    <row r="20" spans="1:16" x14ac:dyDescent="0.25">
      <c r="A20" s="19" t="s">
        <v>83</v>
      </c>
      <c r="B20" s="35">
        <v>9188526</v>
      </c>
      <c r="C20" s="5">
        <v>521476</v>
      </c>
      <c r="D20" s="5">
        <v>921479</v>
      </c>
      <c r="E20" s="5">
        <v>24094</v>
      </c>
      <c r="F20" s="103">
        <f t="shared" si="7"/>
        <v>10655575</v>
      </c>
      <c r="G20" s="35">
        <v>34094</v>
      </c>
      <c r="H20" s="5">
        <v>2503</v>
      </c>
      <c r="I20" s="5">
        <v>2878</v>
      </c>
      <c r="J20" s="5">
        <v>460</v>
      </c>
      <c r="K20" s="103">
        <f t="shared" si="8"/>
        <v>39935</v>
      </c>
      <c r="L20" s="35">
        <f t="shared" si="9"/>
        <v>9222620</v>
      </c>
      <c r="M20" s="5">
        <f t="shared" si="6"/>
        <v>523979</v>
      </c>
      <c r="N20" s="5">
        <f t="shared" si="6"/>
        <v>924357</v>
      </c>
      <c r="O20" s="5">
        <f t="shared" si="6"/>
        <v>24554</v>
      </c>
      <c r="P20" s="103">
        <f t="shared" si="10"/>
        <v>10695510</v>
      </c>
    </row>
    <row r="21" spans="1:16" x14ac:dyDescent="0.25">
      <c r="A21" s="19" t="s">
        <v>84</v>
      </c>
      <c r="B21" s="35">
        <v>7728912</v>
      </c>
      <c r="C21" s="5">
        <v>106553</v>
      </c>
      <c r="D21" s="5">
        <v>206779</v>
      </c>
      <c r="E21" s="5">
        <v>3841</v>
      </c>
      <c r="F21" s="103">
        <f t="shared" si="7"/>
        <v>8046085</v>
      </c>
      <c r="G21" s="35">
        <v>11746</v>
      </c>
      <c r="H21" s="5">
        <v>464</v>
      </c>
      <c r="I21" s="5">
        <v>379</v>
      </c>
      <c r="J21" s="5">
        <v>106</v>
      </c>
      <c r="K21" s="103">
        <f t="shared" si="8"/>
        <v>12695</v>
      </c>
      <c r="L21" s="35">
        <f t="shared" si="9"/>
        <v>7740658</v>
      </c>
      <c r="M21" s="5">
        <f t="shared" si="6"/>
        <v>107017</v>
      </c>
      <c r="N21" s="5">
        <f t="shared" si="6"/>
        <v>207158</v>
      </c>
      <c r="O21" s="5">
        <f t="shared" si="6"/>
        <v>3947</v>
      </c>
      <c r="P21" s="103">
        <f t="shared" si="10"/>
        <v>8058780</v>
      </c>
    </row>
    <row r="22" spans="1:16" x14ac:dyDescent="0.25">
      <c r="A22" s="20" t="s">
        <v>85</v>
      </c>
      <c r="B22" s="21">
        <f>SUM(B18:B21)</f>
        <v>24455247</v>
      </c>
      <c r="C22" s="10">
        <f t="shared" ref="C22:P22" si="11">SUM(C18:C21)</f>
        <v>1094798</v>
      </c>
      <c r="D22" s="10">
        <f t="shared" si="11"/>
        <v>1944565</v>
      </c>
      <c r="E22" s="10">
        <f t="shared" si="11"/>
        <v>50824</v>
      </c>
      <c r="F22" s="13">
        <f t="shared" si="11"/>
        <v>27545434</v>
      </c>
      <c r="G22" s="21">
        <f t="shared" si="11"/>
        <v>253784</v>
      </c>
      <c r="H22" s="10">
        <f t="shared" si="11"/>
        <v>18414</v>
      </c>
      <c r="I22" s="10">
        <f t="shared" si="11"/>
        <v>17709</v>
      </c>
      <c r="J22" s="10">
        <f t="shared" si="11"/>
        <v>1255</v>
      </c>
      <c r="K22" s="13">
        <f t="shared" si="11"/>
        <v>291162</v>
      </c>
      <c r="L22" s="21">
        <f t="shared" si="11"/>
        <v>24709031</v>
      </c>
      <c r="M22" s="10">
        <f t="shared" si="11"/>
        <v>1113212</v>
      </c>
      <c r="N22" s="10">
        <f t="shared" si="11"/>
        <v>1962274</v>
      </c>
      <c r="O22" s="10">
        <f t="shared" si="11"/>
        <v>52079</v>
      </c>
      <c r="P22" s="13">
        <f t="shared" si="11"/>
        <v>27836596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hommes non immigrés n'ayant pas la nationalité française (individus nés en France de nationalité étrangère) âgés de 1 à 14 ans vivent dans le même logement qu'un an auparavant.","")</f>
        <v>Lecture : 195380 hommes non 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15" t="s">
        <v>181</v>
      </c>
      <c r="C28" s="116"/>
      <c r="D28" s="116"/>
      <c r="E28" s="116"/>
      <c r="F28" s="117"/>
      <c r="G28" s="115" t="s">
        <v>332</v>
      </c>
      <c r="H28" s="116"/>
      <c r="I28" s="116"/>
      <c r="J28" s="116"/>
      <c r="K28" s="117"/>
      <c r="L28" s="115" t="s">
        <v>85</v>
      </c>
      <c r="M28" s="116"/>
      <c r="N28" s="116"/>
      <c r="O28" s="116"/>
      <c r="P28" s="117"/>
    </row>
    <row r="29" spans="1:16" ht="48" x14ac:dyDescent="0.25">
      <c r="B29" s="100" t="s">
        <v>333</v>
      </c>
      <c r="C29" s="101" t="s">
        <v>334</v>
      </c>
      <c r="D29" s="101" t="s">
        <v>335</v>
      </c>
      <c r="E29" s="101" t="s">
        <v>336</v>
      </c>
      <c r="F29" s="16" t="s">
        <v>85</v>
      </c>
      <c r="G29" s="100" t="s">
        <v>333</v>
      </c>
      <c r="H29" s="101" t="s">
        <v>334</v>
      </c>
      <c r="I29" s="101" t="s">
        <v>335</v>
      </c>
      <c r="J29" s="101" t="s">
        <v>336</v>
      </c>
      <c r="K29" s="16" t="s">
        <v>85</v>
      </c>
      <c r="L29" s="100" t="s">
        <v>333</v>
      </c>
      <c r="M29" s="101" t="s">
        <v>334</v>
      </c>
      <c r="N29" s="101" t="s">
        <v>335</v>
      </c>
      <c r="O29" s="101" t="s">
        <v>336</v>
      </c>
      <c r="P29" s="16" t="s">
        <v>85</v>
      </c>
    </row>
    <row r="30" spans="1:16" x14ac:dyDescent="0.25">
      <c r="A30" s="17" t="s">
        <v>337</v>
      </c>
      <c r="B30" s="33">
        <f t="shared" ref="B30:P34" si="12">B5+B18</f>
        <v>4631186</v>
      </c>
      <c r="C30" s="34">
        <f t="shared" si="12"/>
        <v>251929</v>
      </c>
      <c r="D30" s="34">
        <f t="shared" si="12"/>
        <v>373323</v>
      </c>
      <c r="E30" s="34">
        <f t="shared" si="12"/>
        <v>9976</v>
      </c>
      <c r="F30" s="102">
        <f t="shared" si="12"/>
        <v>5266414</v>
      </c>
      <c r="G30" s="33">
        <f t="shared" si="12"/>
        <v>275471</v>
      </c>
      <c r="H30" s="34">
        <f t="shared" si="12"/>
        <v>23819</v>
      </c>
      <c r="I30" s="34">
        <f t="shared" si="12"/>
        <v>21841</v>
      </c>
      <c r="J30" s="34">
        <f t="shared" si="12"/>
        <v>11686</v>
      </c>
      <c r="K30" s="102">
        <f t="shared" si="12"/>
        <v>332817</v>
      </c>
      <c r="L30" s="33">
        <f t="shared" si="12"/>
        <v>4906657</v>
      </c>
      <c r="M30" s="34">
        <f t="shared" si="12"/>
        <v>275748</v>
      </c>
      <c r="N30" s="34">
        <f t="shared" si="12"/>
        <v>395164</v>
      </c>
      <c r="O30" s="34">
        <f t="shared" si="12"/>
        <v>21662</v>
      </c>
      <c r="P30" s="102">
        <f t="shared" si="12"/>
        <v>5599231</v>
      </c>
    </row>
    <row r="31" spans="1:16" x14ac:dyDescent="0.25">
      <c r="A31" s="19" t="s">
        <v>338</v>
      </c>
      <c r="B31" s="35">
        <f t="shared" si="12"/>
        <v>2992449</v>
      </c>
      <c r="C31" s="5">
        <f t="shared" si="12"/>
        <v>221470</v>
      </c>
      <c r="D31" s="5">
        <f t="shared" si="12"/>
        <v>451349</v>
      </c>
      <c r="E31" s="5">
        <f t="shared" si="12"/>
        <v>15235</v>
      </c>
      <c r="F31" s="103">
        <f t="shared" si="12"/>
        <v>3680503</v>
      </c>
      <c r="G31" s="35">
        <f t="shared" si="12"/>
        <v>129051</v>
      </c>
      <c r="H31" s="5">
        <f t="shared" si="12"/>
        <v>24077</v>
      </c>
      <c r="I31" s="5">
        <f t="shared" si="12"/>
        <v>21105</v>
      </c>
      <c r="J31" s="5">
        <f t="shared" si="12"/>
        <v>19148</v>
      </c>
      <c r="K31" s="103">
        <f t="shared" si="12"/>
        <v>193381</v>
      </c>
      <c r="L31" s="35">
        <f t="shared" si="12"/>
        <v>3121500</v>
      </c>
      <c r="M31" s="5">
        <f t="shared" si="12"/>
        <v>245547</v>
      </c>
      <c r="N31" s="5">
        <f t="shared" si="12"/>
        <v>472454</v>
      </c>
      <c r="O31" s="5">
        <f t="shared" si="12"/>
        <v>34383</v>
      </c>
      <c r="P31" s="103">
        <f t="shared" si="12"/>
        <v>3873884</v>
      </c>
    </row>
    <row r="32" spans="1:16" x14ac:dyDescent="0.25">
      <c r="A32" s="19" t="s">
        <v>83</v>
      </c>
      <c r="B32" s="35">
        <f t="shared" si="12"/>
        <v>9689335</v>
      </c>
      <c r="C32" s="5">
        <f t="shared" si="12"/>
        <v>551203</v>
      </c>
      <c r="D32" s="5">
        <f t="shared" si="12"/>
        <v>956855</v>
      </c>
      <c r="E32" s="5">
        <f t="shared" si="12"/>
        <v>27180</v>
      </c>
      <c r="F32" s="103">
        <f t="shared" si="12"/>
        <v>11224573</v>
      </c>
      <c r="G32" s="35">
        <f t="shared" si="12"/>
        <v>808098</v>
      </c>
      <c r="H32" s="5">
        <f t="shared" si="12"/>
        <v>84628</v>
      </c>
      <c r="I32" s="5">
        <f t="shared" si="12"/>
        <v>85051</v>
      </c>
      <c r="J32" s="5">
        <f t="shared" si="12"/>
        <v>37474</v>
      </c>
      <c r="K32" s="103">
        <f t="shared" si="12"/>
        <v>1015251</v>
      </c>
      <c r="L32" s="35">
        <f t="shared" si="12"/>
        <v>10497433</v>
      </c>
      <c r="M32" s="5">
        <f t="shared" si="12"/>
        <v>635831</v>
      </c>
      <c r="N32" s="5">
        <f t="shared" si="12"/>
        <v>1041906</v>
      </c>
      <c r="O32" s="5">
        <f t="shared" si="12"/>
        <v>64654</v>
      </c>
      <c r="P32" s="103">
        <f t="shared" si="12"/>
        <v>12239824</v>
      </c>
    </row>
    <row r="33" spans="1:16" x14ac:dyDescent="0.25">
      <c r="A33" s="19" t="s">
        <v>84</v>
      </c>
      <c r="B33" s="35">
        <f t="shared" si="12"/>
        <v>8145378</v>
      </c>
      <c r="C33" s="5">
        <f t="shared" si="12"/>
        <v>114466</v>
      </c>
      <c r="D33" s="5">
        <f t="shared" si="12"/>
        <v>215887</v>
      </c>
      <c r="E33" s="5">
        <f t="shared" si="12"/>
        <v>4813</v>
      </c>
      <c r="F33" s="103">
        <f t="shared" si="12"/>
        <v>8480544</v>
      </c>
      <c r="G33" s="35">
        <f t="shared" si="12"/>
        <v>520783</v>
      </c>
      <c r="H33" s="5">
        <f t="shared" si="12"/>
        <v>14473</v>
      </c>
      <c r="I33" s="5">
        <f t="shared" si="12"/>
        <v>14062</v>
      </c>
      <c r="J33" s="5">
        <f t="shared" si="12"/>
        <v>6472</v>
      </c>
      <c r="K33" s="103">
        <f t="shared" si="12"/>
        <v>555790</v>
      </c>
      <c r="L33" s="35">
        <f t="shared" si="12"/>
        <v>8666161</v>
      </c>
      <c r="M33" s="5">
        <f t="shared" si="12"/>
        <v>128939</v>
      </c>
      <c r="N33" s="5">
        <f t="shared" si="12"/>
        <v>229949</v>
      </c>
      <c r="O33" s="5">
        <f t="shared" si="12"/>
        <v>11285</v>
      </c>
      <c r="P33" s="103">
        <f t="shared" si="12"/>
        <v>9036334</v>
      </c>
    </row>
    <row r="34" spans="1:16" x14ac:dyDescent="0.25">
      <c r="A34" s="20" t="s">
        <v>85</v>
      </c>
      <c r="B34" s="21">
        <f t="shared" si="12"/>
        <v>25458348</v>
      </c>
      <c r="C34" s="10">
        <f t="shared" si="12"/>
        <v>1139068</v>
      </c>
      <c r="D34" s="10">
        <f t="shared" si="12"/>
        <v>1997414</v>
      </c>
      <c r="E34" s="10">
        <f t="shared" si="12"/>
        <v>57204</v>
      </c>
      <c r="F34" s="13">
        <f t="shared" si="12"/>
        <v>28652034</v>
      </c>
      <c r="G34" s="21">
        <f t="shared" si="12"/>
        <v>1733403</v>
      </c>
      <c r="H34" s="10">
        <f t="shared" si="12"/>
        <v>146997</v>
      </c>
      <c r="I34" s="10">
        <f t="shared" si="12"/>
        <v>142059</v>
      </c>
      <c r="J34" s="10">
        <f t="shared" si="12"/>
        <v>74780</v>
      </c>
      <c r="K34" s="13">
        <f t="shared" si="12"/>
        <v>2097239</v>
      </c>
      <c r="L34" s="21">
        <f t="shared" si="12"/>
        <v>27191751</v>
      </c>
      <c r="M34" s="10">
        <f t="shared" si="12"/>
        <v>1286065</v>
      </c>
      <c r="N34" s="10">
        <f t="shared" si="12"/>
        <v>2139473</v>
      </c>
      <c r="O34" s="10">
        <f t="shared" si="12"/>
        <v>131984</v>
      </c>
      <c r="P34" s="13">
        <f t="shared" si="12"/>
        <v>30749273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hommes n'ayant pas la nationalité française (individus nés en France de nationalité étrangère) âgés de 1 à 14 ans vivent dans le même logement qu'un an auparavant.","")</f>
        <v>Lecture : 275471 hommes n'ayant pas la nationalité française (individus nés en France de nationalité étrangère) âgés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2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4" style="2" customWidth="1"/>
    <col min="7" max="7" width="13.5703125" style="2" customWidth="1"/>
    <col min="8" max="9" width="11.42578125" style="2"/>
    <col min="10" max="10" width="15" style="2" customWidth="1"/>
    <col min="11" max="11" width="12.85546875" style="2" customWidth="1"/>
    <col min="12" max="12" width="13.5703125" style="2" customWidth="1"/>
    <col min="13" max="14" width="11.42578125" style="2"/>
    <col min="15" max="15" width="13.42578125" style="2" customWidth="1"/>
    <col min="16" max="16" width="12.42578125" style="2" customWidth="1"/>
    <col min="17" max="16384" width="11.42578125" style="2"/>
  </cols>
  <sheetData>
    <row r="1" spans="1:16" x14ac:dyDescent="0.25">
      <c r="A1" s="1" t="s">
        <v>342</v>
      </c>
    </row>
    <row r="2" spans="1:16" x14ac:dyDescent="0.25">
      <c r="A2" s="3" t="s">
        <v>69</v>
      </c>
    </row>
    <row r="3" spans="1:16" x14ac:dyDescent="0.25">
      <c r="B3" s="115" t="s">
        <v>181</v>
      </c>
      <c r="C3" s="116"/>
      <c r="D3" s="116"/>
      <c r="E3" s="116"/>
      <c r="F3" s="117"/>
      <c r="G3" s="115" t="s">
        <v>332</v>
      </c>
      <c r="H3" s="116"/>
      <c r="I3" s="116"/>
      <c r="J3" s="116"/>
      <c r="K3" s="117"/>
      <c r="L3" s="115" t="s">
        <v>85</v>
      </c>
      <c r="M3" s="116"/>
      <c r="N3" s="116"/>
      <c r="O3" s="116"/>
      <c r="P3" s="117"/>
    </row>
    <row r="4" spans="1:16" ht="48" x14ac:dyDescent="0.25">
      <c r="B4" s="100" t="s">
        <v>333</v>
      </c>
      <c r="C4" s="101" t="s">
        <v>334</v>
      </c>
      <c r="D4" s="101" t="s">
        <v>335</v>
      </c>
      <c r="E4" s="101" t="s">
        <v>336</v>
      </c>
      <c r="F4" s="16" t="s">
        <v>85</v>
      </c>
      <c r="G4" s="100" t="s">
        <v>333</v>
      </c>
      <c r="H4" s="101" t="s">
        <v>334</v>
      </c>
      <c r="I4" s="101" t="s">
        <v>335</v>
      </c>
      <c r="J4" s="101" t="s">
        <v>336</v>
      </c>
      <c r="K4" s="16" t="s">
        <v>85</v>
      </c>
      <c r="L4" s="100" t="s">
        <v>333</v>
      </c>
      <c r="M4" s="101" t="s">
        <v>334</v>
      </c>
      <c r="N4" s="101" t="s">
        <v>335</v>
      </c>
      <c r="O4" s="101" t="s">
        <v>336</v>
      </c>
      <c r="P4" s="16" t="s">
        <v>85</v>
      </c>
    </row>
    <row r="5" spans="1:16" x14ac:dyDescent="0.25">
      <c r="A5" s="17" t="s">
        <v>337</v>
      </c>
      <c r="B5" s="33">
        <v>30733</v>
      </c>
      <c r="C5" s="34">
        <v>1897</v>
      </c>
      <c r="D5" s="34">
        <v>2022</v>
      </c>
      <c r="E5" s="34">
        <v>1086</v>
      </c>
      <c r="F5" s="102">
        <f>SUM(B5:E5)</f>
        <v>35738</v>
      </c>
      <c r="G5" s="33">
        <v>77082</v>
      </c>
      <c r="H5" s="34">
        <v>9247</v>
      </c>
      <c r="I5" s="34">
        <v>8963</v>
      </c>
      <c r="J5" s="34">
        <v>10584</v>
      </c>
      <c r="K5" s="102">
        <f>SUM(G5:J5)</f>
        <v>105876</v>
      </c>
      <c r="L5" s="33">
        <f>B5+G5</f>
        <v>107815</v>
      </c>
      <c r="M5" s="34">
        <f t="shared" ref="M5:O8" si="0">C5+H5</f>
        <v>11144</v>
      </c>
      <c r="N5" s="34">
        <f t="shared" si="0"/>
        <v>10985</v>
      </c>
      <c r="O5" s="34">
        <f t="shared" si="0"/>
        <v>11670</v>
      </c>
      <c r="P5" s="102">
        <f>SUM(L5:O5)</f>
        <v>141614</v>
      </c>
    </row>
    <row r="6" spans="1:16" x14ac:dyDescent="0.25">
      <c r="A6" s="19" t="s">
        <v>338</v>
      </c>
      <c r="B6" s="35">
        <v>55107</v>
      </c>
      <c r="C6" s="5">
        <v>5324</v>
      </c>
      <c r="D6" s="5">
        <v>7113</v>
      </c>
      <c r="E6" s="5">
        <v>1306</v>
      </c>
      <c r="F6" s="103">
        <f t="shared" ref="F6:F8" si="1">SUM(B6:E6)</f>
        <v>68850</v>
      </c>
      <c r="G6" s="35">
        <v>122328</v>
      </c>
      <c r="H6" s="5">
        <v>18960</v>
      </c>
      <c r="I6" s="5">
        <v>21345</v>
      </c>
      <c r="J6" s="5">
        <v>26251</v>
      </c>
      <c r="K6" s="103">
        <f t="shared" ref="K6:K8" si="2">SUM(G6:J6)</f>
        <v>188884</v>
      </c>
      <c r="L6" s="35">
        <f t="shared" ref="L6:L8" si="3">B6+G6</f>
        <v>177435</v>
      </c>
      <c r="M6" s="5">
        <f t="shared" si="0"/>
        <v>24284</v>
      </c>
      <c r="N6" s="5">
        <f t="shared" si="0"/>
        <v>28458</v>
      </c>
      <c r="O6" s="5">
        <f t="shared" si="0"/>
        <v>27557</v>
      </c>
      <c r="P6" s="103">
        <f t="shared" ref="P6:P8" si="4">SUM(L6:O6)</f>
        <v>257734</v>
      </c>
    </row>
    <row r="7" spans="1:16" x14ac:dyDescent="0.25">
      <c r="A7" s="19" t="s">
        <v>83</v>
      </c>
      <c r="B7" s="35">
        <v>597688</v>
      </c>
      <c r="C7" s="5">
        <v>30101</v>
      </c>
      <c r="D7" s="5">
        <v>35920</v>
      </c>
      <c r="E7" s="5">
        <v>3811</v>
      </c>
      <c r="F7" s="103">
        <f t="shared" si="1"/>
        <v>667520</v>
      </c>
      <c r="G7" s="35">
        <v>825700</v>
      </c>
      <c r="H7" s="5">
        <v>67475</v>
      </c>
      <c r="I7" s="5">
        <v>73702</v>
      </c>
      <c r="J7" s="5">
        <v>42434</v>
      </c>
      <c r="K7" s="103">
        <f t="shared" si="2"/>
        <v>1009311</v>
      </c>
      <c r="L7" s="35">
        <f t="shared" si="3"/>
        <v>1423388</v>
      </c>
      <c r="M7" s="5">
        <f t="shared" si="0"/>
        <v>97576</v>
      </c>
      <c r="N7" s="5">
        <f t="shared" si="0"/>
        <v>109622</v>
      </c>
      <c r="O7" s="5">
        <f t="shared" si="0"/>
        <v>46245</v>
      </c>
      <c r="P7" s="103">
        <f t="shared" si="4"/>
        <v>1676831</v>
      </c>
    </row>
    <row r="8" spans="1:16" x14ac:dyDescent="0.25">
      <c r="A8" s="19" t="s">
        <v>84</v>
      </c>
      <c r="B8" s="35">
        <v>472486</v>
      </c>
      <c r="C8" s="5">
        <v>8488</v>
      </c>
      <c r="D8" s="5">
        <v>10855</v>
      </c>
      <c r="E8" s="5">
        <v>990</v>
      </c>
      <c r="F8" s="103">
        <f t="shared" si="1"/>
        <v>492819</v>
      </c>
      <c r="G8" s="35">
        <v>467500</v>
      </c>
      <c r="H8" s="5">
        <v>11336</v>
      </c>
      <c r="I8" s="5">
        <v>10560</v>
      </c>
      <c r="J8" s="5">
        <v>5991</v>
      </c>
      <c r="K8" s="103">
        <f t="shared" si="2"/>
        <v>495387</v>
      </c>
      <c r="L8" s="35">
        <f t="shared" si="3"/>
        <v>939986</v>
      </c>
      <c r="M8" s="5">
        <f t="shared" si="0"/>
        <v>19824</v>
      </c>
      <c r="N8" s="5">
        <f t="shared" si="0"/>
        <v>21415</v>
      </c>
      <c r="O8" s="5">
        <f t="shared" si="0"/>
        <v>6981</v>
      </c>
      <c r="P8" s="103">
        <f t="shared" si="4"/>
        <v>988206</v>
      </c>
    </row>
    <row r="9" spans="1:16" x14ac:dyDescent="0.25">
      <c r="A9" s="20" t="s">
        <v>85</v>
      </c>
      <c r="B9" s="21">
        <f>SUM(B5:B8)</f>
        <v>1156014</v>
      </c>
      <c r="C9" s="10">
        <f t="shared" ref="C9:P9" si="5">SUM(C5:C8)</f>
        <v>45810</v>
      </c>
      <c r="D9" s="10">
        <f t="shared" si="5"/>
        <v>55910</v>
      </c>
      <c r="E9" s="10">
        <f t="shared" si="5"/>
        <v>7193</v>
      </c>
      <c r="F9" s="13">
        <f t="shared" si="5"/>
        <v>1264927</v>
      </c>
      <c r="G9" s="21">
        <f t="shared" si="5"/>
        <v>1492610</v>
      </c>
      <c r="H9" s="10">
        <f t="shared" si="5"/>
        <v>107018</v>
      </c>
      <c r="I9" s="10">
        <f t="shared" si="5"/>
        <v>114570</v>
      </c>
      <c r="J9" s="10">
        <f t="shared" si="5"/>
        <v>85260</v>
      </c>
      <c r="K9" s="13">
        <f t="shared" si="5"/>
        <v>1799458</v>
      </c>
      <c r="L9" s="21">
        <f t="shared" si="5"/>
        <v>2648624</v>
      </c>
      <c r="M9" s="10">
        <f t="shared" si="5"/>
        <v>152828</v>
      </c>
      <c r="N9" s="10">
        <f t="shared" si="5"/>
        <v>170480</v>
      </c>
      <c r="O9" s="10">
        <f t="shared" si="5"/>
        <v>92453</v>
      </c>
      <c r="P9" s="13">
        <f t="shared" si="5"/>
        <v>3064385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femmes immigrées ayant acquis la nationalité française âgées de 1 à 14 ans vivent dans le même logement qu'un an auparavant.","")</f>
        <v>Lecture : 30733 femmes immigrées ayant acquis la nationalité française âgées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346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15" t="s">
        <v>181</v>
      </c>
      <c r="C16" s="116"/>
      <c r="D16" s="116"/>
      <c r="E16" s="116"/>
      <c r="F16" s="117"/>
      <c r="G16" s="115" t="s">
        <v>332</v>
      </c>
      <c r="H16" s="116"/>
      <c r="I16" s="116"/>
      <c r="J16" s="116"/>
      <c r="K16" s="117"/>
      <c r="L16" s="115" t="s">
        <v>85</v>
      </c>
      <c r="M16" s="116"/>
      <c r="N16" s="116"/>
      <c r="O16" s="116"/>
      <c r="P16" s="117"/>
    </row>
    <row r="17" spans="1:16" ht="48" x14ac:dyDescent="0.25">
      <c r="B17" s="100" t="s">
        <v>333</v>
      </c>
      <c r="C17" s="101" t="s">
        <v>334</v>
      </c>
      <c r="D17" s="101" t="s">
        <v>335</v>
      </c>
      <c r="E17" s="101" t="s">
        <v>336</v>
      </c>
      <c r="F17" s="16" t="s">
        <v>85</v>
      </c>
      <c r="G17" s="100" t="s">
        <v>333</v>
      </c>
      <c r="H17" s="101" t="s">
        <v>334</v>
      </c>
      <c r="I17" s="101" t="s">
        <v>335</v>
      </c>
      <c r="J17" s="101" t="s">
        <v>336</v>
      </c>
      <c r="K17" s="16" t="s">
        <v>85</v>
      </c>
      <c r="L17" s="100" t="s">
        <v>333</v>
      </c>
      <c r="M17" s="101" t="s">
        <v>334</v>
      </c>
      <c r="N17" s="101" t="s">
        <v>335</v>
      </c>
      <c r="O17" s="101" t="s">
        <v>336</v>
      </c>
      <c r="P17" s="16" t="s">
        <v>85</v>
      </c>
    </row>
    <row r="18" spans="1:16" x14ac:dyDescent="0.25">
      <c r="A18" s="17" t="s">
        <v>337</v>
      </c>
      <c r="B18" s="33">
        <v>4394065</v>
      </c>
      <c r="C18" s="34">
        <v>239949</v>
      </c>
      <c r="D18" s="34">
        <v>355438</v>
      </c>
      <c r="E18" s="34">
        <v>8329</v>
      </c>
      <c r="F18" s="102">
        <f>SUM(B18:E18)</f>
        <v>4997781</v>
      </c>
      <c r="G18" s="33">
        <v>186223</v>
      </c>
      <c r="H18" s="34">
        <v>13575</v>
      </c>
      <c r="I18" s="34">
        <v>12760</v>
      </c>
      <c r="J18" s="34">
        <v>428</v>
      </c>
      <c r="K18" s="102">
        <f>SUM(G18:J18)</f>
        <v>212986</v>
      </c>
      <c r="L18" s="33">
        <f>B18+G18</f>
        <v>4580288</v>
      </c>
      <c r="M18" s="34">
        <f t="shared" ref="M18:O21" si="6">C18+H18</f>
        <v>253524</v>
      </c>
      <c r="N18" s="34">
        <f t="shared" si="6"/>
        <v>368198</v>
      </c>
      <c r="O18" s="34">
        <f t="shared" si="6"/>
        <v>8757</v>
      </c>
      <c r="P18" s="102">
        <f>SUM(L18:O18)</f>
        <v>5210767</v>
      </c>
    </row>
    <row r="19" spans="1:16" x14ac:dyDescent="0.25">
      <c r="A19" s="19" t="s">
        <v>338</v>
      </c>
      <c r="B19" s="35">
        <v>2689475</v>
      </c>
      <c r="C19" s="5">
        <v>239157</v>
      </c>
      <c r="D19" s="5">
        <v>514731</v>
      </c>
      <c r="E19" s="5">
        <v>17085</v>
      </c>
      <c r="F19" s="103">
        <f t="shared" ref="F19:F21" si="7">SUM(B19:E19)</f>
        <v>3460448</v>
      </c>
      <c r="G19" s="35">
        <v>11249</v>
      </c>
      <c r="H19" s="5">
        <v>817</v>
      </c>
      <c r="I19" s="5">
        <v>1252</v>
      </c>
      <c r="J19" s="5">
        <v>333</v>
      </c>
      <c r="K19" s="103">
        <f t="shared" ref="K19:K21" si="8">SUM(G19:J19)</f>
        <v>13651</v>
      </c>
      <c r="L19" s="35">
        <f t="shared" ref="L19:L21" si="9">B19+G19</f>
        <v>2700724</v>
      </c>
      <c r="M19" s="5">
        <f t="shared" si="6"/>
        <v>239974</v>
      </c>
      <c r="N19" s="5">
        <f t="shared" si="6"/>
        <v>515983</v>
      </c>
      <c r="O19" s="5">
        <f t="shared" si="6"/>
        <v>17418</v>
      </c>
      <c r="P19" s="103">
        <f t="shared" ref="P19:P21" si="10">SUM(L19:O19)</f>
        <v>3474099</v>
      </c>
    </row>
    <row r="20" spans="1:16" x14ac:dyDescent="0.25">
      <c r="A20" s="19" t="s">
        <v>83</v>
      </c>
      <c r="B20" s="35">
        <v>9433466</v>
      </c>
      <c r="C20" s="5">
        <v>508086</v>
      </c>
      <c r="D20" s="5">
        <v>903647</v>
      </c>
      <c r="E20" s="5">
        <v>21143</v>
      </c>
      <c r="F20" s="103">
        <f t="shared" si="7"/>
        <v>10866342</v>
      </c>
      <c r="G20" s="35">
        <v>19522</v>
      </c>
      <c r="H20" s="5">
        <v>1445</v>
      </c>
      <c r="I20" s="5">
        <v>1739</v>
      </c>
      <c r="J20" s="5">
        <v>512</v>
      </c>
      <c r="K20" s="103">
        <f t="shared" si="8"/>
        <v>23218</v>
      </c>
      <c r="L20" s="35">
        <f t="shared" si="9"/>
        <v>9452988</v>
      </c>
      <c r="M20" s="5">
        <f t="shared" si="6"/>
        <v>509531</v>
      </c>
      <c r="N20" s="5">
        <f t="shared" si="6"/>
        <v>905386</v>
      </c>
      <c r="O20" s="5">
        <f t="shared" si="6"/>
        <v>21655</v>
      </c>
      <c r="P20" s="103">
        <f t="shared" si="10"/>
        <v>10889560</v>
      </c>
    </row>
    <row r="21" spans="1:16" x14ac:dyDescent="0.25">
      <c r="A21" s="19" t="s">
        <v>84</v>
      </c>
      <c r="B21" s="35">
        <v>9720798</v>
      </c>
      <c r="C21" s="5">
        <v>145980</v>
      </c>
      <c r="D21" s="5">
        <v>272922</v>
      </c>
      <c r="E21" s="5">
        <v>3268</v>
      </c>
      <c r="F21" s="103">
        <f t="shared" si="7"/>
        <v>10142968</v>
      </c>
      <c r="G21" s="35">
        <v>8632</v>
      </c>
      <c r="H21" s="5">
        <v>229</v>
      </c>
      <c r="I21" s="5">
        <v>239</v>
      </c>
      <c r="J21" s="5">
        <v>110</v>
      </c>
      <c r="K21" s="103">
        <f t="shared" si="8"/>
        <v>9210</v>
      </c>
      <c r="L21" s="35">
        <f t="shared" si="9"/>
        <v>9729430</v>
      </c>
      <c r="M21" s="5">
        <f t="shared" si="6"/>
        <v>146209</v>
      </c>
      <c r="N21" s="5">
        <f t="shared" si="6"/>
        <v>273161</v>
      </c>
      <c r="O21" s="5">
        <f t="shared" si="6"/>
        <v>3378</v>
      </c>
      <c r="P21" s="103">
        <f t="shared" si="10"/>
        <v>10152178</v>
      </c>
    </row>
    <row r="22" spans="1:16" x14ac:dyDescent="0.25">
      <c r="A22" s="20" t="s">
        <v>85</v>
      </c>
      <c r="B22" s="21">
        <f>SUM(B18:B21)</f>
        <v>26237804</v>
      </c>
      <c r="C22" s="10">
        <f t="shared" ref="C22:P22" si="11">SUM(C18:C21)</f>
        <v>1133172</v>
      </c>
      <c r="D22" s="10">
        <f t="shared" si="11"/>
        <v>2046738</v>
      </c>
      <c r="E22" s="10">
        <f t="shared" si="11"/>
        <v>49825</v>
      </c>
      <c r="F22" s="13">
        <f t="shared" si="11"/>
        <v>29467539</v>
      </c>
      <c r="G22" s="21">
        <f t="shared" si="11"/>
        <v>225626</v>
      </c>
      <c r="H22" s="10">
        <f t="shared" si="11"/>
        <v>16066</v>
      </c>
      <c r="I22" s="10">
        <f t="shared" si="11"/>
        <v>15990</v>
      </c>
      <c r="J22" s="10">
        <f t="shared" si="11"/>
        <v>1383</v>
      </c>
      <c r="K22" s="13">
        <f t="shared" si="11"/>
        <v>259065</v>
      </c>
      <c r="L22" s="21">
        <f t="shared" si="11"/>
        <v>26463430</v>
      </c>
      <c r="M22" s="10">
        <f t="shared" si="11"/>
        <v>1149238</v>
      </c>
      <c r="N22" s="10">
        <f t="shared" si="11"/>
        <v>2062728</v>
      </c>
      <c r="O22" s="10">
        <f t="shared" si="11"/>
        <v>51208</v>
      </c>
      <c r="P22" s="13">
        <f t="shared" si="11"/>
        <v>29726604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femmes non immigrées n'ayant pas la nationalité française (individus nés en France de nationalité étrangère) âgées de 1 à 14 ans vivent dans le même logement qu'un an auparavant.","")</f>
        <v>Lecture : 186223 femmes non immigrées n'ayant pas la nationalité française (individus nés en France de nationalité étrangère) âgées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346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15" t="s">
        <v>181</v>
      </c>
      <c r="C28" s="116"/>
      <c r="D28" s="116"/>
      <c r="E28" s="116"/>
      <c r="F28" s="117"/>
      <c r="G28" s="115" t="s">
        <v>332</v>
      </c>
      <c r="H28" s="116"/>
      <c r="I28" s="116"/>
      <c r="J28" s="116"/>
      <c r="K28" s="117"/>
      <c r="L28" s="115" t="s">
        <v>85</v>
      </c>
      <c r="M28" s="116"/>
      <c r="N28" s="116"/>
      <c r="O28" s="116"/>
      <c r="P28" s="117"/>
    </row>
    <row r="29" spans="1:16" ht="48" x14ac:dyDescent="0.25">
      <c r="B29" s="100" t="s">
        <v>333</v>
      </c>
      <c r="C29" s="101" t="s">
        <v>334</v>
      </c>
      <c r="D29" s="101" t="s">
        <v>335</v>
      </c>
      <c r="E29" s="101" t="s">
        <v>336</v>
      </c>
      <c r="F29" s="16" t="s">
        <v>85</v>
      </c>
      <c r="G29" s="100" t="s">
        <v>333</v>
      </c>
      <c r="H29" s="101" t="s">
        <v>334</v>
      </c>
      <c r="I29" s="101" t="s">
        <v>335</v>
      </c>
      <c r="J29" s="101" t="s">
        <v>336</v>
      </c>
      <c r="K29" s="16" t="s">
        <v>85</v>
      </c>
      <c r="L29" s="100" t="s">
        <v>333</v>
      </c>
      <c r="M29" s="101" t="s">
        <v>334</v>
      </c>
      <c r="N29" s="101" t="s">
        <v>335</v>
      </c>
      <c r="O29" s="101" t="s">
        <v>336</v>
      </c>
      <c r="P29" s="16" t="s">
        <v>85</v>
      </c>
    </row>
    <row r="30" spans="1:16" x14ac:dyDescent="0.25">
      <c r="A30" s="17" t="s">
        <v>337</v>
      </c>
      <c r="B30" s="33">
        <f>B5+B18</f>
        <v>4424798</v>
      </c>
      <c r="C30" s="34">
        <f t="shared" ref="C30:P30" si="12">C5+C18</f>
        <v>241846</v>
      </c>
      <c r="D30" s="34">
        <f t="shared" si="12"/>
        <v>357460</v>
      </c>
      <c r="E30" s="34">
        <f t="shared" si="12"/>
        <v>9415</v>
      </c>
      <c r="F30" s="102">
        <f t="shared" si="12"/>
        <v>5033519</v>
      </c>
      <c r="G30" s="33">
        <f>G5+G18</f>
        <v>263305</v>
      </c>
      <c r="H30" s="34">
        <f t="shared" ref="H30:J30" si="13">H5+H18</f>
        <v>22822</v>
      </c>
      <c r="I30" s="34">
        <f t="shared" si="13"/>
        <v>21723</v>
      </c>
      <c r="J30" s="34">
        <f t="shared" si="13"/>
        <v>11012</v>
      </c>
      <c r="K30" s="102">
        <f t="shared" si="12"/>
        <v>318862</v>
      </c>
      <c r="L30" s="33">
        <f t="shared" si="12"/>
        <v>4688103</v>
      </c>
      <c r="M30" s="34">
        <f t="shared" si="12"/>
        <v>264668</v>
      </c>
      <c r="N30" s="34">
        <f t="shared" si="12"/>
        <v>379183</v>
      </c>
      <c r="O30" s="34">
        <f t="shared" si="12"/>
        <v>20427</v>
      </c>
      <c r="P30" s="102">
        <f t="shared" si="12"/>
        <v>5352381</v>
      </c>
    </row>
    <row r="31" spans="1:16" x14ac:dyDescent="0.25">
      <c r="A31" s="19" t="s">
        <v>338</v>
      </c>
      <c r="B31" s="35">
        <f t="shared" ref="B31:P34" si="14">B6+B19</f>
        <v>2744582</v>
      </c>
      <c r="C31" s="5">
        <f t="shared" si="14"/>
        <v>244481</v>
      </c>
      <c r="D31" s="5">
        <f t="shared" si="14"/>
        <v>521844</v>
      </c>
      <c r="E31" s="5">
        <f t="shared" si="14"/>
        <v>18391</v>
      </c>
      <c r="F31" s="103">
        <f t="shared" si="14"/>
        <v>3529298</v>
      </c>
      <c r="G31" s="35">
        <f t="shared" ref="G31:J31" si="15">G6+G19</f>
        <v>133577</v>
      </c>
      <c r="H31" s="5">
        <f t="shared" si="15"/>
        <v>19777</v>
      </c>
      <c r="I31" s="5">
        <f t="shared" si="15"/>
        <v>22597</v>
      </c>
      <c r="J31" s="5">
        <f t="shared" si="15"/>
        <v>26584</v>
      </c>
      <c r="K31" s="103">
        <f t="shared" si="14"/>
        <v>202535</v>
      </c>
      <c r="L31" s="35">
        <f t="shared" si="14"/>
        <v>2878159</v>
      </c>
      <c r="M31" s="5">
        <f t="shared" si="14"/>
        <v>264258</v>
      </c>
      <c r="N31" s="5">
        <f t="shared" si="14"/>
        <v>544441</v>
      </c>
      <c r="O31" s="5">
        <f t="shared" si="14"/>
        <v>44975</v>
      </c>
      <c r="P31" s="103">
        <f t="shared" si="14"/>
        <v>3731833</v>
      </c>
    </row>
    <row r="32" spans="1:16" x14ac:dyDescent="0.25">
      <c r="A32" s="19" t="s">
        <v>83</v>
      </c>
      <c r="B32" s="35">
        <f t="shared" si="14"/>
        <v>10031154</v>
      </c>
      <c r="C32" s="5">
        <f t="shared" si="14"/>
        <v>538187</v>
      </c>
      <c r="D32" s="5">
        <f t="shared" si="14"/>
        <v>939567</v>
      </c>
      <c r="E32" s="5">
        <f t="shared" si="14"/>
        <v>24954</v>
      </c>
      <c r="F32" s="103">
        <f t="shared" si="14"/>
        <v>11533862</v>
      </c>
      <c r="G32" s="35">
        <f t="shared" ref="G32:J32" si="16">G7+G20</f>
        <v>845222</v>
      </c>
      <c r="H32" s="5">
        <f t="shared" si="16"/>
        <v>68920</v>
      </c>
      <c r="I32" s="5">
        <f t="shared" si="16"/>
        <v>75441</v>
      </c>
      <c r="J32" s="5">
        <f t="shared" si="16"/>
        <v>42946</v>
      </c>
      <c r="K32" s="103">
        <f t="shared" si="14"/>
        <v>1032529</v>
      </c>
      <c r="L32" s="35">
        <f t="shared" si="14"/>
        <v>10876376</v>
      </c>
      <c r="M32" s="5">
        <f t="shared" si="14"/>
        <v>607107</v>
      </c>
      <c r="N32" s="5">
        <f t="shared" si="14"/>
        <v>1015008</v>
      </c>
      <c r="O32" s="5">
        <f t="shared" si="14"/>
        <v>67900</v>
      </c>
      <c r="P32" s="103">
        <f t="shared" si="14"/>
        <v>12566391</v>
      </c>
    </row>
    <row r="33" spans="1:16" x14ac:dyDescent="0.25">
      <c r="A33" s="19" t="s">
        <v>84</v>
      </c>
      <c r="B33" s="35">
        <f t="shared" si="14"/>
        <v>10193284</v>
      </c>
      <c r="C33" s="5">
        <f t="shared" si="14"/>
        <v>154468</v>
      </c>
      <c r="D33" s="5">
        <f t="shared" si="14"/>
        <v>283777</v>
      </c>
      <c r="E33" s="5">
        <f t="shared" si="14"/>
        <v>4258</v>
      </c>
      <c r="F33" s="103">
        <f t="shared" si="14"/>
        <v>10635787</v>
      </c>
      <c r="G33" s="35">
        <f t="shared" ref="G33:J33" si="17">G8+G21</f>
        <v>476132</v>
      </c>
      <c r="H33" s="5">
        <f t="shared" si="17"/>
        <v>11565</v>
      </c>
      <c r="I33" s="5">
        <f t="shared" si="17"/>
        <v>10799</v>
      </c>
      <c r="J33" s="5">
        <f t="shared" si="17"/>
        <v>6101</v>
      </c>
      <c r="K33" s="103">
        <f t="shared" si="14"/>
        <v>504597</v>
      </c>
      <c r="L33" s="35">
        <f t="shared" si="14"/>
        <v>10669416</v>
      </c>
      <c r="M33" s="5">
        <f t="shared" si="14"/>
        <v>166033</v>
      </c>
      <c r="N33" s="5">
        <f t="shared" si="14"/>
        <v>294576</v>
      </c>
      <c r="O33" s="5">
        <f t="shared" si="14"/>
        <v>10359</v>
      </c>
      <c r="P33" s="103">
        <f t="shared" si="14"/>
        <v>11140384</v>
      </c>
    </row>
    <row r="34" spans="1:16" x14ac:dyDescent="0.25">
      <c r="A34" s="20" t="s">
        <v>85</v>
      </c>
      <c r="B34" s="21">
        <f t="shared" si="14"/>
        <v>27393818</v>
      </c>
      <c r="C34" s="10">
        <f t="shared" si="14"/>
        <v>1178982</v>
      </c>
      <c r="D34" s="10">
        <f t="shared" si="14"/>
        <v>2102648</v>
      </c>
      <c r="E34" s="10">
        <f t="shared" si="14"/>
        <v>57018</v>
      </c>
      <c r="F34" s="13">
        <f t="shared" si="14"/>
        <v>30732466</v>
      </c>
      <c r="G34" s="21">
        <f>G9+G22</f>
        <v>1718236</v>
      </c>
      <c r="H34" s="10">
        <f t="shared" si="14"/>
        <v>123084</v>
      </c>
      <c r="I34" s="10">
        <f t="shared" si="14"/>
        <v>130560</v>
      </c>
      <c r="J34" s="10">
        <f t="shared" si="14"/>
        <v>86643</v>
      </c>
      <c r="K34" s="13">
        <f t="shared" si="14"/>
        <v>2058523</v>
      </c>
      <c r="L34" s="21">
        <f t="shared" si="14"/>
        <v>29112054</v>
      </c>
      <c r="M34" s="10">
        <f t="shared" si="14"/>
        <v>1302066</v>
      </c>
      <c r="N34" s="10">
        <f t="shared" si="14"/>
        <v>2233208</v>
      </c>
      <c r="O34" s="10">
        <f t="shared" si="14"/>
        <v>143661</v>
      </c>
      <c r="P34" s="13">
        <f t="shared" si="14"/>
        <v>32790989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femmes n'ayant pas la nationalité française (individus nés en France de nationalité étrangère) âgées de 1 à 14 ans vivent dans le même logement qu'un an auparavant.","")</f>
        <v>Lecture : 263305 femmes n'ayant pas la nationalité française (individus nés en France de nationalité étrangère) âgées de 1 à 14 ans vivent dans le même logement qu'un an auparavant.</v>
      </c>
    </row>
    <row r="37" spans="1:16" x14ac:dyDescent="0.25">
      <c r="A37" s="39" t="s">
        <v>346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baseColWidth="10" defaultRowHeight="15" x14ac:dyDescent="0.25"/>
  <cols>
    <col min="1" max="1" width="42.1406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339</v>
      </c>
    </row>
    <row r="2" spans="1:10" x14ac:dyDescent="0.25">
      <c r="A2" s="3" t="s">
        <v>69</v>
      </c>
    </row>
    <row r="3" spans="1:10" ht="36" x14ac:dyDescent="0.25">
      <c r="B3" s="14" t="s">
        <v>333</v>
      </c>
      <c r="C3" s="15" t="s">
        <v>334</v>
      </c>
      <c r="D3" s="15" t="s">
        <v>335</v>
      </c>
      <c r="E3" s="15" t="s">
        <v>336</v>
      </c>
      <c r="F3" s="16" t="s">
        <v>85</v>
      </c>
    </row>
    <row r="4" spans="1:10" x14ac:dyDescent="0.25">
      <c r="A4" s="17" t="s">
        <v>60</v>
      </c>
      <c r="B4" s="33">
        <v>10101</v>
      </c>
      <c r="C4" s="34">
        <v>402</v>
      </c>
      <c r="D4" s="34">
        <v>411</v>
      </c>
      <c r="E4" s="34">
        <v>209</v>
      </c>
      <c r="F4" s="102">
        <f t="shared" ref="F4:F11" si="0">SUM(B4:E4)</f>
        <v>11123</v>
      </c>
      <c r="G4" s="114"/>
      <c r="H4" s="114"/>
      <c r="I4" s="114"/>
      <c r="J4" s="114"/>
    </row>
    <row r="5" spans="1:10" x14ac:dyDescent="0.25">
      <c r="A5" s="19" t="s">
        <v>61</v>
      </c>
      <c r="B5" s="35">
        <v>219659</v>
      </c>
      <c r="C5" s="5">
        <v>11865</v>
      </c>
      <c r="D5" s="5">
        <v>13407</v>
      </c>
      <c r="E5" s="5">
        <v>3778</v>
      </c>
      <c r="F5" s="103">
        <f t="shared" si="0"/>
        <v>248709</v>
      </c>
      <c r="G5" s="114"/>
      <c r="H5" s="114"/>
      <c r="I5" s="114"/>
      <c r="J5" s="114"/>
    </row>
    <row r="6" spans="1:10" x14ac:dyDescent="0.25">
      <c r="A6" s="19" t="s">
        <v>62</v>
      </c>
      <c r="B6" s="35">
        <v>372089</v>
      </c>
      <c r="C6" s="5">
        <v>26066</v>
      </c>
      <c r="D6" s="5">
        <v>37778</v>
      </c>
      <c r="E6" s="5">
        <v>17400</v>
      </c>
      <c r="F6" s="103">
        <f t="shared" si="0"/>
        <v>453333</v>
      </c>
      <c r="G6" s="114"/>
      <c r="H6" s="114"/>
      <c r="I6" s="114"/>
      <c r="J6" s="114"/>
    </row>
    <row r="7" spans="1:10" x14ac:dyDescent="0.25">
      <c r="A7" s="19" t="s">
        <v>63</v>
      </c>
      <c r="B7" s="35">
        <v>465795</v>
      </c>
      <c r="C7" s="5">
        <v>28552</v>
      </c>
      <c r="D7" s="5">
        <v>40933</v>
      </c>
      <c r="E7" s="5">
        <v>14312</v>
      </c>
      <c r="F7" s="103">
        <f t="shared" si="0"/>
        <v>549592</v>
      </c>
      <c r="G7" s="114"/>
      <c r="H7" s="114"/>
      <c r="I7" s="114"/>
      <c r="J7" s="114"/>
    </row>
    <row r="8" spans="1:10" x14ac:dyDescent="0.25">
      <c r="A8" s="19" t="s">
        <v>64</v>
      </c>
      <c r="B8" s="35">
        <v>864034</v>
      </c>
      <c r="C8" s="5">
        <v>55330</v>
      </c>
      <c r="D8" s="5">
        <v>65211</v>
      </c>
      <c r="E8" s="5">
        <v>15385</v>
      </c>
      <c r="F8" s="103">
        <f t="shared" si="0"/>
        <v>999960</v>
      </c>
      <c r="G8" s="114"/>
      <c r="H8" s="114"/>
      <c r="I8" s="114"/>
      <c r="J8" s="114"/>
    </row>
    <row r="9" spans="1:10" x14ac:dyDescent="0.25">
      <c r="A9" s="19" t="s">
        <v>65</v>
      </c>
      <c r="B9" s="35">
        <v>843739</v>
      </c>
      <c r="C9" s="5">
        <v>60285</v>
      </c>
      <c r="D9" s="5">
        <v>61220</v>
      </c>
      <c r="E9" s="5">
        <v>15818</v>
      </c>
      <c r="F9" s="103">
        <f t="shared" si="0"/>
        <v>981062</v>
      </c>
      <c r="G9" s="114"/>
      <c r="H9" s="114"/>
      <c r="I9" s="114"/>
      <c r="J9" s="114"/>
    </row>
    <row r="10" spans="1:10" x14ac:dyDescent="0.25">
      <c r="A10" s="19" t="s">
        <v>66</v>
      </c>
      <c r="B10" s="35">
        <v>1106804</v>
      </c>
      <c r="C10" s="5">
        <v>20770</v>
      </c>
      <c r="D10" s="5">
        <v>24562</v>
      </c>
      <c r="E10" s="5">
        <v>8732</v>
      </c>
      <c r="F10" s="103">
        <f t="shared" si="0"/>
        <v>1160868</v>
      </c>
      <c r="G10" s="114"/>
      <c r="H10" s="114"/>
      <c r="I10" s="114"/>
      <c r="J10" s="114"/>
    </row>
    <row r="11" spans="1:10" x14ac:dyDescent="0.25">
      <c r="A11" s="19" t="s">
        <v>67</v>
      </c>
      <c r="B11" s="35">
        <v>1248334</v>
      </c>
      <c r="C11" s="5">
        <v>123491</v>
      </c>
      <c r="D11" s="5">
        <v>103705</v>
      </c>
      <c r="E11" s="5">
        <v>97389</v>
      </c>
      <c r="F11" s="103">
        <f t="shared" si="0"/>
        <v>1572919</v>
      </c>
      <c r="G11" s="114"/>
      <c r="H11" s="114"/>
      <c r="I11" s="114"/>
      <c r="J11" s="114"/>
    </row>
    <row r="12" spans="1:10" x14ac:dyDescent="0.25">
      <c r="A12" s="20" t="s">
        <v>85</v>
      </c>
      <c r="B12" s="21">
        <f>SUM(B4:B11)</f>
        <v>5130555</v>
      </c>
      <c r="C12" s="10">
        <f t="shared" ref="C12:F12" si="1">SUM(C4:C11)</f>
        <v>326761</v>
      </c>
      <c r="D12" s="10">
        <f t="shared" si="1"/>
        <v>347227</v>
      </c>
      <c r="E12" s="10">
        <f t="shared" si="1"/>
        <v>173023</v>
      </c>
      <c r="F12" s="13">
        <f t="shared" si="1"/>
        <v>5977566</v>
      </c>
    </row>
    <row r="13" spans="1:10" x14ac:dyDescent="0.25">
      <c r="A13" s="48" t="s">
        <v>297</v>
      </c>
      <c r="B13" s="40"/>
      <c r="C13" s="40"/>
      <c r="D13" s="40"/>
      <c r="E13" s="40"/>
      <c r="F13" s="40"/>
    </row>
    <row r="14" spans="1:10" x14ac:dyDescent="0.25">
      <c r="A14" s="48" t="s">
        <v>129</v>
      </c>
      <c r="B14" s="40"/>
      <c r="C14" s="40"/>
      <c r="D14" s="40"/>
      <c r="E14" s="40"/>
      <c r="F14" s="40"/>
    </row>
    <row r="15" spans="1:10" x14ac:dyDescent="0.25">
      <c r="A15" s="39" t="s">
        <v>347</v>
      </c>
      <c r="B15" s="40"/>
      <c r="C15" s="40"/>
      <c r="D15" s="40"/>
      <c r="E15" s="40"/>
      <c r="F15" s="40"/>
    </row>
    <row r="16" spans="1:10" x14ac:dyDescent="0.25">
      <c r="A16" s="44"/>
      <c r="B16" s="40"/>
      <c r="C16" s="40"/>
      <c r="D16" s="40"/>
      <c r="E16" s="40"/>
      <c r="F16" s="40"/>
    </row>
    <row r="18" spans="1:10" x14ac:dyDescent="0.25">
      <c r="A18" s="3" t="s">
        <v>70</v>
      </c>
    </row>
    <row r="19" spans="1:10" ht="36" x14ac:dyDescent="0.25">
      <c r="B19" s="14" t="s">
        <v>333</v>
      </c>
      <c r="C19" s="15" t="s">
        <v>334</v>
      </c>
      <c r="D19" s="15" t="s">
        <v>335</v>
      </c>
      <c r="E19" s="15" t="s">
        <v>336</v>
      </c>
      <c r="F19" s="16" t="s">
        <v>85</v>
      </c>
    </row>
    <row r="20" spans="1:10" x14ac:dyDescent="0.25">
      <c r="A20" s="17" t="s">
        <v>60</v>
      </c>
      <c r="B20" s="33">
        <v>403731</v>
      </c>
      <c r="C20" s="34">
        <v>8251</v>
      </c>
      <c r="D20" s="34">
        <v>9570</v>
      </c>
      <c r="E20" s="34">
        <v>97</v>
      </c>
      <c r="F20" s="102">
        <f t="shared" ref="F20:F27" si="2">SUM(B20:E20)</f>
        <v>421649</v>
      </c>
      <c r="G20" s="114"/>
      <c r="H20" s="114"/>
      <c r="I20" s="114"/>
      <c r="J20" s="114"/>
    </row>
    <row r="21" spans="1:10" x14ac:dyDescent="0.25">
      <c r="A21" s="19" t="s">
        <v>61</v>
      </c>
      <c r="B21" s="35">
        <v>1428366</v>
      </c>
      <c r="C21" s="5">
        <v>63043</v>
      </c>
      <c r="D21" s="5">
        <v>101458</v>
      </c>
      <c r="E21" s="5">
        <v>2061</v>
      </c>
      <c r="F21" s="103">
        <f t="shared" si="2"/>
        <v>1594928</v>
      </c>
      <c r="G21" s="114"/>
      <c r="H21" s="114"/>
      <c r="I21" s="114"/>
      <c r="J21" s="114"/>
    </row>
    <row r="22" spans="1:10" x14ac:dyDescent="0.25">
      <c r="A22" s="19" t="s">
        <v>62</v>
      </c>
      <c r="B22" s="35">
        <v>3838941</v>
      </c>
      <c r="C22" s="5">
        <v>194760</v>
      </c>
      <c r="D22" s="5">
        <v>367820</v>
      </c>
      <c r="E22" s="5">
        <v>20987</v>
      </c>
      <c r="F22" s="103">
        <f t="shared" si="2"/>
        <v>4422508</v>
      </c>
      <c r="G22" s="114"/>
      <c r="H22" s="114"/>
      <c r="I22" s="114"/>
      <c r="J22" s="114"/>
    </row>
    <row r="23" spans="1:10" x14ac:dyDescent="0.25">
      <c r="A23" s="19" t="s">
        <v>63</v>
      </c>
      <c r="B23" s="35">
        <v>5947214</v>
      </c>
      <c r="C23" s="5">
        <v>291648</v>
      </c>
      <c r="D23" s="5">
        <v>648435</v>
      </c>
      <c r="E23" s="5">
        <v>15401</v>
      </c>
      <c r="F23" s="103">
        <f t="shared" si="2"/>
        <v>6902698</v>
      </c>
      <c r="G23" s="114"/>
      <c r="H23" s="114"/>
      <c r="I23" s="114"/>
      <c r="J23" s="114"/>
    </row>
    <row r="24" spans="1:10" x14ac:dyDescent="0.25">
      <c r="A24" s="19" t="s">
        <v>64</v>
      </c>
      <c r="B24" s="35">
        <v>6532655</v>
      </c>
      <c r="C24" s="5">
        <v>364616</v>
      </c>
      <c r="D24" s="5">
        <v>703863</v>
      </c>
      <c r="E24" s="5">
        <v>11551</v>
      </c>
      <c r="F24" s="103">
        <f t="shared" si="2"/>
        <v>7612685</v>
      </c>
      <c r="G24" s="114"/>
      <c r="H24" s="114"/>
      <c r="I24" s="114"/>
      <c r="J24" s="114"/>
    </row>
    <row r="25" spans="1:10" x14ac:dyDescent="0.25">
      <c r="A25" s="19" t="s">
        <v>65</v>
      </c>
      <c r="B25" s="35">
        <v>4878025</v>
      </c>
      <c r="C25" s="5">
        <v>255975</v>
      </c>
      <c r="D25" s="5">
        <v>495232</v>
      </c>
      <c r="E25" s="5">
        <v>4855</v>
      </c>
      <c r="F25" s="103">
        <f t="shared" si="2"/>
        <v>5634087</v>
      </c>
      <c r="G25" s="114"/>
      <c r="H25" s="114"/>
      <c r="I25" s="114"/>
      <c r="J25" s="114"/>
    </row>
    <row r="26" spans="1:10" x14ac:dyDescent="0.25">
      <c r="A26" s="19" t="s">
        <v>66</v>
      </c>
      <c r="B26" s="35">
        <v>12619597</v>
      </c>
      <c r="C26" s="5">
        <v>163771</v>
      </c>
      <c r="D26" s="5">
        <v>336680</v>
      </c>
      <c r="E26" s="5">
        <v>3857</v>
      </c>
      <c r="F26" s="103">
        <f t="shared" si="2"/>
        <v>13123905</v>
      </c>
      <c r="G26" s="114"/>
      <c r="H26" s="114"/>
      <c r="I26" s="114"/>
      <c r="J26" s="114"/>
    </row>
    <row r="27" spans="1:10" x14ac:dyDescent="0.25">
      <c r="A27" s="19" t="s">
        <v>67</v>
      </c>
      <c r="B27" s="35">
        <v>15539261</v>
      </c>
      <c r="C27" s="5">
        <v>917108</v>
      </c>
      <c r="D27" s="5">
        <v>1352415</v>
      </c>
      <c r="E27" s="5">
        <v>44013</v>
      </c>
      <c r="F27" s="103">
        <f t="shared" si="2"/>
        <v>17852797</v>
      </c>
      <c r="G27" s="114"/>
      <c r="H27" s="114"/>
      <c r="I27" s="114"/>
      <c r="J27" s="114"/>
    </row>
    <row r="28" spans="1:10" x14ac:dyDescent="0.25">
      <c r="A28" s="20" t="s">
        <v>85</v>
      </c>
      <c r="B28" s="21">
        <f>SUM(B20:B27)</f>
        <v>51187790</v>
      </c>
      <c r="C28" s="10">
        <f t="shared" ref="C28:F28" si="3">SUM(C20:C27)</f>
        <v>2259172</v>
      </c>
      <c r="D28" s="10">
        <f t="shared" si="3"/>
        <v>4015473</v>
      </c>
      <c r="E28" s="10">
        <f t="shared" si="3"/>
        <v>102822</v>
      </c>
      <c r="F28" s="13">
        <f t="shared" si="3"/>
        <v>57565257</v>
      </c>
    </row>
    <row r="29" spans="1:10" x14ac:dyDescent="0.25">
      <c r="A29" s="48" t="s">
        <v>129</v>
      </c>
      <c r="B29" s="40"/>
      <c r="C29" s="40"/>
      <c r="D29" s="40"/>
      <c r="E29" s="40"/>
      <c r="F29" s="40"/>
    </row>
    <row r="30" spans="1:10" x14ac:dyDescent="0.25">
      <c r="A30" s="39" t="s">
        <v>347</v>
      </c>
      <c r="B30" s="40"/>
      <c r="C30" s="40"/>
      <c r="D30" s="40"/>
      <c r="E30" s="40"/>
      <c r="F30" s="40"/>
    </row>
    <row r="32" spans="1:10" x14ac:dyDescent="0.25">
      <c r="A32" s="3" t="s">
        <v>28</v>
      </c>
    </row>
    <row r="33" spans="1:6" ht="36" x14ac:dyDescent="0.25">
      <c r="B33" s="14" t="s">
        <v>333</v>
      </c>
      <c r="C33" s="15" t="s">
        <v>334</v>
      </c>
      <c r="D33" s="15" t="s">
        <v>335</v>
      </c>
      <c r="E33" s="15" t="s">
        <v>336</v>
      </c>
      <c r="F33" s="16" t="s">
        <v>85</v>
      </c>
    </row>
    <row r="34" spans="1:6" x14ac:dyDescent="0.25">
      <c r="A34" s="17" t="s">
        <v>60</v>
      </c>
      <c r="B34" s="33">
        <f t="shared" ref="B34:F42" si="4">B4+B20</f>
        <v>413832</v>
      </c>
      <c r="C34" s="34">
        <f t="shared" si="4"/>
        <v>8653</v>
      </c>
      <c r="D34" s="34">
        <f t="shared" si="4"/>
        <v>9981</v>
      </c>
      <c r="E34" s="34">
        <f t="shared" si="4"/>
        <v>306</v>
      </c>
      <c r="F34" s="11">
        <f t="shared" si="4"/>
        <v>432772</v>
      </c>
    </row>
    <row r="35" spans="1:6" x14ac:dyDescent="0.25">
      <c r="A35" s="19" t="s">
        <v>61</v>
      </c>
      <c r="B35" s="35">
        <f t="shared" si="4"/>
        <v>1648025</v>
      </c>
      <c r="C35" s="5">
        <f t="shared" si="4"/>
        <v>74908</v>
      </c>
      <c r="D35" s="5">
        <f t="shared" si="4"/>
        <v>114865</v>
      </c>
      <c r="E35" s="5">
        <f t="shared" si="4"/>
        <v>5839</v>
      </c>
      <c r="F35" s="12">
        <f t="shared" si="4"/>
        <v>1843637</v>
      </c>
    </row>
    <row r="36" spans="1:6" x14ac:dyDescent="0.25">
      <c r="A36" s="19" t="s">
        <v>62</v>
      </c>
      <c r="B36" s="35">
        <f t="shared" si="4"/>
        <v>4211030</v>
      </c>
      <c r="C36" s="5">
        <f t="shared" si="4"/>
        <v>220826</v>
      </c>
      <c r="D36" s="5">
        <f t="shared" si="4"/>
        <v>405598</v>
      </c>
      <c r="E36" s="5">
        <f t="shared" si="4"/>
        <v>38387</v>
      </c>
      <c r="F36" s="12">
        <f t="shared" si="4"/>
        <v>4875841</v>
      </c>
    </row>
    <row r="37" spans="1:6" x14ac:dyDescent="0.25">
      <c r="A37" s="19" t="s">
        <v>63</v>
      </c>
      <c r="B37" s="35">
        <f t="shared" si="4"/>
        <v>6413009</v>
      </c>
      <c r="C37" s="5">
        <f t="shared" si="4"/>
        <v>320200</v>
      </c>
      <c r="D37" s="5">
        <f t="shared" si="4"/>
        <v>689368</v>
      </c>
      <c r="E37" s="5">
        <f t="shared" si="4"/>
        <v>29713</v>
      </c>
      <c r="F37" s="12">
        <f t="shared" si="4"/>
        <v>7452290</v>
      </c>
    </row>
    <row r="38" spans="1:6" x14ac:dyDescent="0.25">
      <c r="A38" s="19" t="s">
        <v>64</v>
      </c>
      <c r="B38" s="35">
        <f t="shared" si="4"/>
        <v>7396689</v>
      </c>
      <c r="C38" s="5">
        <f t="shared" si="4"/>
        <v>419946</v>
      </c>
      <c r="D38" s="5">
        <f t="shared" si="4"/>
        <v>769074</v>
      </c>
      <c r="E38" s="5">
        <f t="shared" si="4"/>
        <v>26936</v>
      </c>
      <c r="F38" s="12">
        <f t="shared" si="4"/>
        <v>8612645</v>
      </c>
    </row>
    <row r="39" spans="1:6" x14ac:dyDescent="0.25">
      <c r="A39" s="19" t="s">
        <v>65</v>
      </c>
      <c r="B39" s="35">
        <f t="shared" si="4"/>
        <v>5721764</v>
      </c>
      <c r="C39" s="5">
        <f t="shared" si="4"/>
        <v>316260</v>
      </c>
      <c r="D39" s="5">
        <f t="shared" si="4"/>
        <v>556452</v>
      </c>
      <c r="E39" s="5">
        <f t="shared" si="4"/>
        <v>20673</v>
      </c>
      <c r="F39" s="12">
        <f t="shared" si="4"/>
        <v>6615149</v>
      </c>
    </row>
    <row r="40" spans="1:6" x14ac:dyDescent="0.25">
      <c r="A40" s="19" t="s">
        <v>66</v>
      </c>
      <c r="B40" s="35">
        <f t="shared" si="4"/>
        <v>13726401</v>
      </c>
      <c r="C40" s="5">
        <f t="shared" si="4"/>
        <v>184541</v>
      </c>
      <c r="D40" s="5">
        <f t="shared" si="4"/>
        <v>361242</v>
      </c>
      <c r="E40" s="5">
        <f t="shared" si="4"/>
        <v>12589</v>
      </c>
      <c r="F40" s="12">
        <f t="shared" si="4"/>
        <v>14284773</v>
      </c>
    </row>
    <row r="41" spans="1:6" x14ac:dyDescent="0.25">
      <c r="A41" s="19" t="s">
        <v>67</v>
      </c>
      <c r="B41" s="35">
        <f t="shared" si="4"/>
        <v>16787595</v>
      </c>
      <c r="C41" s="5">
        <f t="shared" si="4"/>
        <v>1040599</v>
      </c>
      <c r="D41" s="5">
        <f t="shared" si="4"/>
        <v>1456120</v>
      </c>
      <c r="E41" s="5">
        <f t="shared" si="4"/>
        <v>141402</v>
      </c>
      <c r="F41" s="12">
        <f t="shared" si="4"/>
        <v>19425716</v>
      </c>
    </row>
    <row r="42" spans="1:6" x14ac:dyDescent="0.25">
      <c r="A42" s="20" t="s">
        <v>85</v>
      </c>
      <c r="B42" s="21">
        <f t="shared" si="4"/>
        <v>56318345</v>
      </c>
      <c r="C42" s="10">
        <f t="shared" si="4"/>
        <v>2585933</v>
      </c>
      <c r="D42" s="10">
        <f t="shared" si="4"/>
        <v>4362700</v>
      </c>
      <c r="E42" s="10">
        <f t="shared" si="4"/>
        <v>275845</v>
      </c>
      <c r="F42" s="13">
        <f t="shared" si="4"/>
        <v>63542823</v>
      </c>
    </row>
    <row r="43" spans="1:6" x14ac:dyDescent="0.25">
      <c r="A43" s="48" t="s">
        <v>129</v>
      </c>
    </row>
    <row r="44" spans="1:6" x14ac:dyDescent="0.25">
      <c r="A44" s="39" t="s">
        <v>347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/>
  </sheetViews>
  <sheetFormatPr baseColWidth="10" defaultRowHeight="15" x14ac:dyDescent="0.25"/>
  <cols>
    <col min="1" max="1" width="18.140625" style="97" customWidth="1"/>
    <col min="2" max="4" width="15.28515625" style="97" bestFit="1" customWidth="1"/>
    <col min="5" max="16384" width="11.42578125" style="97"/>
  </cols>
  <sheetData>
    <row r="1" spans="1:4" x14ac:dyDescent="0.25">
      <c r="A1" s="96" t="s">
        <v>0</v>
      </c>
    </row>
    <row r="2" spans="1:4" x14ac:dyDescent="0.25">
      <c r="A2" s="98" t="s">
        <v>69</v>
      </c>
    </row>
    <row r="3" spans="1:4" x14ac:dyDescent="0.25">
      <c r="B3" s="37" t="s">
        <v>1</v>
      </c>
      <c r="C3" s="38" t="s">
        <v>2</v>
      </c>
      <c r="D3" s="113" t="s">
        <v>85</v>
      </c>
    </row>
    <row r="4" spans="1:4" x14ac:dyDescent="0.25">
      <c r="A4" s="8" t="s">
        <v>3</v>
      </c>
      <c r="B4" s="4">
        <v>26199</v>
      </c>
      <c r="C4" s="4">
        <v>25261</v>
      </c>
      <c r="D4" s="11">
        <f>B4+C4</f>
        <v>51460</v>
      </c>
    </row>
    <row r="5" spans="1:4" x14ac:dyDescent="0.25">
      <c r="A5" s="9" t="s">
        <v>4</v>
      </c>
      <c r="B5" s="4">
        <v>52182</v>
      </c>
      <c r="C5" s="4">
        <v>50552</v>
      </c>
      <c r="D5" s="12">
        <f t="shared" ref="D5:D28" si="0">B5+C5</f>
        <v>102734</v>
      </c>
    </row>
    <row r="6" spans="1:4" x14ac:dyDescent="0.25">
      <c r="A6" s="9" t="s">
        <v>5</v>
      </c>
      <c r="B6" s="4">
        <v>69513</v>
      </c>
      <c r="C6" s="4">
        <v>68352</v>
      </c>
      <c r="D6" s="12">
        <f t="shared" si="0"/>
        <v>137865</v>
      </c>
    </row>
    <row r="7" spans="1:4" x14ac:dyDescent="0.25">
      <c r="A7" s="9" t="s">
        <v>6</v>
      </c>
      <c r="B7" s="4">
        <v>103620</v>
      </c>
      <c r="C7" s="4">
        <v>95483</v>
      </c>
      <c r="D7" s="12">
        <f t="shared" si="0"/>
        <v>199103</v>
      </c>
    </row>
    <row r="8" spans="1:4" x14ac:dyDescent="0.25">
      <c r="A8" s="9" t="s">
        <v>7</v>
      </c>
      <c r="B8" s="4">
        <v>141984</v>
      </c>
      <c r="C8" s="4">
        <v>162250</v>
      </c>
      <c r="D8" s="12">
        <f t="shared" si="0"/>
        <v>304234</v>
      </c>
    </row>
    <row r="9" spans="1:4" x14ac:dyDescent="0.25">
      <c r="A9" s="9" t="s">
        <v>8</v>
      </c>
      <c r="B9" s="4">
        <v>194772</v>
      </c>
      <c r="C9" s="4">
        <v>237345</v>
      </c>
      <c r="D9" s="12">
        <f t="shared" si="0"/>
        <v>432117</v>
      </c>
    </row>
    <row r="10" spans="1:4" x14ac:dyDescent="0.25">
      <c r="A10" s="9" t="s">
        <v>9</v>
      </c>
      <c r="B10" s="4">
        <v>245774</v>
      </c>
      <c r="C10" s="4">
        <v>293006</v>
      </c>
      <c r="D10" s="12">
        <f t="shared" si="0"/>
        <v>538780</v>
      </c>
    </row>
    <row r="11" spans="1:4" x14ac:dyDescent="0.25">
      <c r="A11" s="9" t="s">
        <v>10</v>
      </c>
      <c r="B11" s="4">
        <v>284220</v>
      </c>
      <c r="C11" s="4">
        <v>306340</v>
      </c>
      <c r="D11" s="12">
        <f t="shared" si="0"/>
        <v>590560</v>
      </c>
    </row>
    <row r="12" spans="1:4" x14ac:dyDescent="0.25">
      <c r="A12" s="9" t="s">
        <v>11</v>
      </c>
      <c r="B12" s="4">
        <v>285654</v>
      </c>
      <c r="C12" s="4">
        <v>293242</v>
      </c>
      <c r="D12" s="12">
        <f t="shared" si="0"/>
        <v>578896</v>
      </c>
    </row>
    <row r="13" spans="1:4" x14ac:dyDescent="0.25">
      <c r="A13" s="9" t="s">
        <v>12</v>
      </c>
      <c r="B13" s="4">
        <v>278731</v>
      </c>
      <c r="C13" s="4">
        <v>283074</v>
      </c>
      <c r="D13" s="12">
        <f t="shared" si="0"/>
        <v>561805</v>
      </c>
    </row>
    <row r="14" spans="1:4" x14ac:dyDescent="0.25">
      <c r="A14" s="9" t="s">
        <v>13</v>
      </c>
      <c r="B14" s="4">
        <v>255162</v>
      </c>
      <c r="C14" s="4">
        <v>263824</v>
      </c>
      <c r="D14" s="12">
        <f t="shared" si="0"/>
        <v>518986</v>
      </c>
    </row>
    <row r="15" spans="1:4" x14ac:dyDescent="0.25">
      <c r="A15" s="9" t="s">
        <v>14</v>
      </c>
      <c r="B15" s="4">
        <v>220428</v>
      </c>
      <c r="C15" s="4">
        <v>242049</v>
      </c>
      <c r="D15" s="12">
        <f t="shared" si="0"/>
        <v>462477</v>
      </c>
    </row>
    <row r="16" spans="1:4" x14ac:dyDescent="0.25">
      <c r="A16" s="9" t="s">
        <v>15</v>
      </c>
      <c r="B16" s="4">
        <v>210432</v>
      </c>
      <c r="C16" s="4">
        <v>213605</v>
      </c>
      <c r="D16" s="12">
        <f t="shared" si="0"/>
        <v>424037</v>
      </c>
    </row>
    <row r="17" spans="1:4" x14ac:dyDescent="0.25">
      <c r="A17" s="9" t="s">
        <v>16</v>
      </c>
      <c r="B17" s="4">
        <v>194183</v>
      </c>
      <c r="C17" s="4">
        <v>169488</v>
      </c>
      <c r="D17" s="12">
        <f t="shared" si="0"/>
        <v>363671</v>
      </c>
    </row>
    <row r="18" spans="1:4" x14ac:dyDescent="0.25">
      <c r="A18" s="9" t="s">
        <v>17</v>
      </c>
      <c r="B18" s="4">
        <v>140858</v>
      </c>
      <c r="C18" s="4">
        <v>119190</v>
      </c>
      <c r="D18" s="12">
        <f t="shared" si="0"/>
        <v>260048</v>
      </c>
    </row>
    <row r="19" spans="1:4" x14ac:dyDescent="0.25">
      <c r="A19" s="9" t="s">
        <v>18</v>
      </c>
      <c r="B19" s="4">
        <v>101067</v>
      </c>
      <c r="C19" s="4">
        <v>94254</v>
      </c>
      <c r="D19" s="12">
        <f t="shared" si="0"/>
        <v>195321</v>
      </c>
    </row>
    <row r="20" spans="1:4" x14ac:dyDescent="0.25">
      <c r="A20" s="9" t="s">
        <v>19</v>
      </c>
      <c r="B20" s="4">
        <v>63412</v>
      </c>
      <c r="C20" s="4">
        <v>69141</v>
      </c>
      <c r="D20" s="12">
        <f t="shared" si="0"/>
        <v>132553</v>
      </c>
    </row>
    <row r="21" spans="1:4" x14ac:dyDescent="0.25">
      <c r="A21" s="9" t="s">
        <v>20</v>
      </c>
      <c r="B21" s="4">
        <v>32395</v>
      </c>
      <c r="C21" s="4">
        <v>46823</v>
      </c>
      <c r="D21" s="12">
        <f t="shared" si="0"/>
        <v>79218</v>
      </c>
    </row>
    <row r="22" spans="1:4" x14ac:dyDescent="0.25">
      <c r="A22" s="9" t="s">
        <v>21</v>
      </c>
      <c r="B22" s="4">
        <v>12118</v>
      </c>
      <c r="C22" s="4">
        <v>25913</v>
      </c>
      <c r="D22" s="12">
        <f t="shared" si="0"/>
        <v>38031</v>
      </c>
    </row>
    <row r="23" spans="1:4" x14ac:dyDescent="0.25">
      <c r="A23" s="9" t="s">
        <v>22</v>
      </c>
      <c r="B23" s="4">
        <v>2284</v>
      </c>
      <c r="C23" s="4">
        <v>6423</v>
      </c>
      <c r="D23" s="12">
        <f t="shared" si="0"/>
        <v>8707</v>
      </c>
    </row>
    <row r="24" spans="1:4" x14ac:dyDescent="0.25">
      <c r="A24" s="9" t="s">
        <v>23</v>
      </c>
      <c r="B24" s="4">
        <v>297</v>
      </c>
      <c r="C24" s="4">
        <v>1134</v>
      </c>
      <c r="D24" s="12">
        <f t="shared" si="0"/>
        <v>1431</v>
      </c>
    </row>
    <row r="25" spans="1:4" x14ac:dyDescent="0.25">
      <c r="A25" s="9" t="s">
        <v>24</v>
      </c>
      <c r="B25" s="4">
        <v>37</v>
      </c>
      <c r="C25" s="4">
        <v>121</v>
      </c>
      <c r="D25" s="12">
        <f t="shared" si="0"/>
        <v>158</v>
      </c>
    </row>
    <row r="26" spans="1:4" x14ac:dyDescent="0.25">
      <c r="A26" s="9" t="s">
        <v>25</v>
      </c>
      <c r="B26" s="4">
        <v>31</v>
      </c>
      <c r="C26" s="4">
        <v>41</v>
      </c>
      <c r="D26" s="12">
        <f t="shared" si="0"/>
        <v>72</v>
      </c>
    </row>
    <row r="27" spans="1:4" x14ac:dyDescent="0.25">
      <c r="A27" s="9" t="s">
        <v>26</v>
      </c>
      <c r="B27" s="4">
        <v>14</v>
      </c>
      <c r="C27" s="4">
        <v>24</v>
      </c>
      <c r="D27" s="12">
        <f t="shared" si="0"/>
        <v>38</v>
      </c>
    </row>
    <row r="28" spans="1:4" x14ac:dyDescent="0.25">
      <c r="A28" s="9" t="s">
        <v>27</v>
      </c>
      <c r="B28" s="4">
        <v>0</v>
      </c>
      <c r="C28" s="4">
        <v>2</v>
      </c>
      <c r="D28" s="12">
        <f t="shared" si="0"/>
        <v>2</v>
      </c>
    </row>
    <row r="29" spans="1:4" x14ac:dyDescent="0.25">
      <c r="A29" s="7" t="s">
        <v>85</v>
      </c>
      <c r="B29" s="10">
        <f>SUM(B4:B28)</f>
        <v>2915367</v>
      </c>
      <c r="C29" s="10">
        <f>SUM(C4:C28)</f>
        <v>3066937</v>
      </c>
      <c r="D29" s="13">
        <f>SUM(D4:D28)</f>
        <v>5982304</v>
      </c>
    </row>
    <row r="30" spans="1:4" x14ac:dyDescent="0.25">
      <c r="A30" s="99" t="s">
        <v>297</v>
      </c>
      <c r="B30" s="40"/>
      <c r="C30" s="40"/>
      <c r="D30" s="40"/>
    </row>
    <row r="31" spans="1:4" x14ac:dyDescent="0.25">
      <c r="A31" s="99" t="s">
        <v>129</v>
      </c>
      <c r="B31" s="40"/>
      <c r="C31" s="40"/>
      <c r="D31" s="40"/>
    </row>
    <row r="32" spans="1:4" x14ac:dyDescent="0.25">
      <c r="A32" s="39" t="s">
        <v>346</v>
      </c>
      <c r="B32" s="40"/>
      <c r="C32" s="40"/>
      <c r="D32" s="40"/>
    </row>
    <row r="34" spans="1:4" x14ac:dyDescent="0.25">
      <c r="A34" s="98" t="s">
        <v>70</v>
      </c>
    </row>
    <row r="35" spans="1:4" x14ac:dyDescent="0.25">
      <c r="B35" s="37" t="s">
        <v>1</v>
      </c>
      <c r="C35" s="38" t="s">
        <v>2</v>
      </c>
      <c r="D35" s="6" t="s">
        <v>85</v>
      </c>
    </row>
    <row r="36" spans="1:4" x14ac:dyDescent="0.25">
      <c r="A36" s="8" t="s">
        <v>3</v>
      </c>
      <c r="B36" s="4">
        <v>1905940</v>
      </c>
      <c r="C36" s="4">
        <v>1821911</v>
      </c>
      <c r="D36" s="11">
        <f>B36+C36</f>
        <v>3727851</v>
      </c>
    </row>
    <row r="37" spans="1:4" x14ac:dyDescent="0.25">
      <c r="A37" s="9" t="s">
        <v>4</v>
      </c>
      <c r="B37" s="4">
        <v>1979666</v>
      </c>
      <c r="C37" s="4">
        <v>1891671</v>
      </c>
      <c r="D37" s="12">
        <f t="shared" ref="D37:D60" si="1">B37+C37</f>
        <v>3871337</v>
      </c>
    </row>
    <row r="38" spans="1:4" x14ac:dyDescent="0.25">
      <c r="A38" s="9" t="s">
        <v>5</v>
      </c>
      <c r="B38" s="4">
        <v>1955005</v>
      </c>
      <c r="C38" s="4">
        <v>1865915</v>
      </c>
      <c r="D38" s="12">
        <f t="shared" si="1"/>
        <v>3820920</v>
      </c>
    </row>
    <row r="39" spans="1:4" x14ac:dyDescent="0.25">
      <c r="A39" s="9" t="s">
        <v>6</v>
      </c>
      <c r="B39" s="4">
        <v>1893098</v>
      </c>
      <c r="C39" s="4">
        <v>1796874</v>
      </c>
      <c r="D39" s="12">
        <f t="shared" si="1"/>
        <v>3689972</v>
      </c>
    </row>
    <row r="40" spans="1:4" x14ac:dyDescent="0.25">
      <c r="A40" s="9" t="s">
        <v>7</v>
      </c>
      <c r="B40" s="4">
        <v>1735185</v>
      </c>
      <c r="C40" s="4">
        <v>1677225</v>
      </c>
      <c r="D40" s="12">
        <f t="shared" si="1"/>
        <v>3412410</v>
      </c>
    </row>
    <row r="41" spans="1:4" x14ac:dyDescent="0.25">
      <c r="A41" s="9" t="s">
        <v>8</v>
      </c>
      <c r="B41" s="4">
        <v>1687845</v>
      </c>
      <c r="C41" s="4">
        <v>1696261</v>
      </c>
      <c r="D41" s="12">
        <f t="shared" si="1"/>
        <v>3384106</v>
      </c>
    </row>
    <row r="42" spans="1:4" x14ac:dyDescent="0.25">
      <c r="A42" s="9" t="s">
        <v>9</v>
      </c>
      <c r="B42" s="4">
        <v>1714859</v>
      </c>
      <c r="C42" s="4">
        <v>1737778</v>
      </c>
      <c r="D42" s="12">
        <f t="shared" si="1"/>
        <v>3452637</v>
      </c>
    </row>
    <row r="43" spans="1:4" x14ac:dyDescent="0.25">
      <c r="A43" s="9" t="s">
        <v>10</v>
      </c>
      <c r="B43" s="4">
        <v>1689379</v>
      </c>
      <c r="C43" s="4">
        <v>1708149</v>
      </c>
      <c r="D43" s="12">
        <f t="shared" si="1"/>
        <v>3397528</v>
      </c>
    </row>
    <row r="44" spans="1:4" x14ac:dyDescent="0.25">
      <c r="A44" s="9" t="s">
        <v>11</v>
      </c>
      <c r="B44" s="4">
        <v>1870229</v>
      </c>
      <c r="C44" s="4">
        <v>1892346</v>
      </c>
      <c r="D44" s="12">
        <f t="shared" si="1"/>
        <v>3762575</v>
      </c>
    </row>
    <row r="45" spans="1:4" x14ac:dyDescent="0.25">
      <c r="A45" s="9" t="s">
        <v>12</v>
      </c>
      <c r="B45" s="4">
        <v>1876577</v>
      </c>
      <c r="C45" s="4">
        <v>1923422</v>
      </c>
      <c r="D45" s="12">
        <f t="shared" si="1"/>
        <v>3799999</v>
      </c>
    </row>
    <row r="46" spans="1:4" x14ac:dyDescent="0.25">
      <c r="A46" s="9" t="s">
        <v>13</v>
      </c>
      <c r="B46" s="4">
        <v>1856621</v>
      </c>
      <c r="C46" s="4">
        <v>1931607</v>
      </c>
      <c r="D46" s="12">
        <f t="shared" si="1"/>
        <v>3788228</v>
      </c>
    </row>
    <row r="47" spans="1:4" x14ac:dyDescent="0.25">
      <c r="A47" s="9" t="s">
        <v>14</v>
      </c>
      <c r="B47" s="4">
        <v>1772079</v>
      </c>
      <c r="C47" s="4">
        <v>1878695</v>
      </c>
      <c r="D47" s="12">
        <f t="shared" si="1"/>
        <v>3650774</v>
      </c>
    </row>
    <row r="48" spans="1:4" x14ac:dyDescent="0.25">
      <c r="A48" s="9" t="s">
        <v>15</v>
      </c>
      <c r="B48" s="4">
        <v>1702407</v>
      </c>
      <c r="C48" s="4">
        <v>1863932</v>
      </c>
      <c r="D48" s="12">
        <f t="shared" si="1"/>
        <v>3566339</v>
      </c>
    </row>
    <row r="49" spans="1:4" x14ac:dyDescent="0.25">
      <c r="A49" s="9" t="s">
        <v>16</v>
      </c>
      <c r="B49" s="4">
        <v>1519207</v>
      </c>
      <c r="C49" s="4">
        <v>1722611</v>
      </c>
      <c r="D49" s="12">
        <f t="shared" si="1"/>
        <v>3241818</v>
      </c>
    </row>
    <row r="50" spans="1:4" x14ac:dyDescent="0.25">
      <c r="A50" s="9" t="s">
        <v>17</v>
      </c>
      <c r="B50" s="4">
        <v>997829</v>
      </c>
      <c r="C50" s="4">
        <v>1200549</v>
      </c>
      <c r="D50" s="12">
        <f t="shared" si="1"/>
        <v>2198378</v>
      </c>
    </row>
    <row r="51" spans="1:4" x14ac:dyDescent="0.25">
      <c r="A51" s="9" t="s">
        <v>18</v>
      </c>
      <c r="B51" s="4">
        <v>837375</v>
      </c>
      <c r="C51" s="4">
        <v>1134687</v>
      </c>
      <c r="D51" s="12">
        <f t="shared" si="1"/>
        <v>1972062</v>
      </c>
    </row>
    <row r="52" spans="1:4" x14ac:dyDescent="0.25">
      <c r="A52" s="9" t="s">
        <v>19</v>
      </c>
      <c r="B52" s="4">
        <v>667693</v>
      </c>
      <c r="C52" s="4">
        <v>1064798</v>
      </c>
      <c r="D52" s="12">
        <f t="shared" si="1"/>
        <v>1732491</v>
      </c>
    </row>
    <row r="53" spans="1:4" x14ac:dyDescent="0.25">
      <c r="A53" s="9" t="s">
        <v>20</v>
      </c>
      <c r="B53" s="4">
        <v>388459</v>
      </c>
      <c r="C53" s="4">
        <v>782200</v>
      </c>
      <c r="D53" s="12">
        <f t="shared" si="1"/>
        <v>1170659</v>
      </c>
    </row>
    <row r="54" spans="1:4" x14ac:dyDescent="0.25">
      <c r="A54" s="9" t="s">
        <v>21</v>
      </c>
      <c r="B54" s="4">
        <v>148991</v>
      </c>
      <c r="C54" s="4">
        <v>401993</v>
      </c>
      <c r="D54" s="12">
        <f t="shared" si="1"/>
        <v>550984</v>
      </c>
    </row>
    <row r="55" spans="1:4" x14ac:dyDescent="0.25">
      <c r="A55" s="9" t="s">
        <v>22</v>
      </c>
      <c r="B55" s="4">
        <v>21128</v>
      </c>
      <c r="C55" s="4">
        <v>84822</v>
      </c>
      <c r="D55" s="12">
        <f t="shared" si="1"/>
        <v>105950</v>
      </c>
    </row>
    <row r="56" spans="1:4" x14ac:dyDescent="0.25">
      <c r="A56" s="9" t="s">
        <v>23</v>
      </c>
      <c r="B56" s="4">
        <v>2768</v>
      </c>
      <c r="C56" s="4">
        <v>16241</v>
      </c>
      <c r="D56" s="12">
        <f t="shared" si="1"/>
        <v>19009</v>
      </c>
    </row>
    <row r="57" spans="1:4" x14ac:dyDescent="0.25">
      <c r="A57" s="9" t="s">
        <v>24</v>
      </c>
      <c r="B57" s="4">
        <v>209</v>
      </c>
      <c r="C57" s="4">
        <v>1036</v>
      </c>
      <c r="D57" s="12">
        <f t="shared" si="1"/>
        <v>1245</v>
      </c>
    </row>
    <row r="58" spans="1:4" x14ac:dyDescent="0.25">
      <c r="A58" s="9" t="s">
        <v>25</v>
      </c>
      <c r="B58" s="4">
        <v>203</v>
      </c>
      <c r="C58" s="4">
        <v>228</v>
      </c>
      <c r="D58" s="12">
        <f t="shared" si="1"/>
        <v>431</v>
      </c>
    </row>
    <row r="59" spans="1:4" x14ac:dyDescent="0.25">
      <c r="A59" s="9" t="s">
        <v>26</v>
      </c>
      <c r="B59" s="4">
        <v>422</v>
      </c>
      <c r="C59" s="4">
        <v>380</v>
      </c>
      <c r="D59" s="12">
        <f t="shared" si="1"/>
        <v>802</v>
      </c>
    </row>
    <row r="60" spans="1:4" x14ac:dyDescent="0.25">
      <c r="A60" s="9" t="s">
        <v>27</v>
      </c>
      <c r="B60" s="4">
        <v>10</v>
      </c>
      <c r="C60" s="4">
        <v>7</v>
      </c>
      <c r="D60" s="12">
        <f t="shared" si="1"/>
        <v>17</v>
      </c>
    </row>
    <row r="61" spans="1:4" x14ac:dyDescent="0.25">
      <c r="A61" s="7" t="s">
        <v>85</v>
      </c>
      <c r="B61" s="10">
        <f>SUM(B36:B60)</f>
        <v>28223184</v>
      </c>
      <c r="C61" s="10">
        <f>SUM(C36:C60)</f>
        <v>30095338</v>
      </c>
      <c r="D61" s="13">
        <f>SUM(D36:D60)</f>
        <v>58318522</v>
      </c>
    </row>
    <row r="62" spans="1:4" x14ac:dyDescent="0.25">
      <c r="A62" s="99" t="s">
        <v>129</v>
      </c>
      <c r="B62" s="40"/>
      <c r="C62" s="40"/>
      <c r="D62" s="40"/>
    </row>
    <row r="63" spans="1:4" x14ac:dyDescent="0.25">
      <c r="A63" s="39" t="s">
        <v>346</v>
      </c>
      <c r="B63" s="40"/>
      <c r="C63" s="40"/>
      <c r="D63" s="40"/>
    </row>
    <row r="65" spans="1:4" x14ac:dyDescent="0.25">
      <c r="A65" s="98" t="s">
        <v>28</v>
      </c>
    </row>
    <row r="66" spans="1:4" x14ac:dyDescent="0.25">
      <c r="B66" s="37" t="s">
        <v>1</v>
      </c>
      <c r="C66" s="38" t="s">
        <v>2</v>
      </c>
      <c r="D66" s="6" t="s">
        <v>85</v>
      </c>
    </row>
    <row r="67" spans="1:4" x14ac:dyDescent="0.25">
      <c r="A67" s="8" t="s">
        <v>3</v>
      </c>
      <c r="B67" s="4">
        <f>B4+B36</f>
        <v>1932139</v>
      </c>
      <c r="C67" s="4">
        <f>C4+C36</f>
        <v>1847172</v>
      </c>
      <c r="D67" s="11">
        <f>D4+D36</f>
        <v>3779311</v>
      </c>
    </row>
    <row r="68" spans="1:4" x14ac:dyDescent="0.25">
      <c r="A68" s="9" t="s">
        <v>4</v>
      </c>
      <c r="B68" s="4">
        <f t="shared" ref="B68:D68" si="2">B5+B37</f>
        <v>2031848</v>
      </c>
      <c r="C68" s="4">
        <f t="shared" si="2"/>
        <v>1942223</v>
      </c>
      <c r="D68" s="12">
        <f t="shared" si="2"/>
        <v>3974071</v>
      </c>
    </row>
    <row r="69" spans="1:4" x14ac:dyDescent="0.25">
      <c r="A69" s="9" t="s">
        <v>5</v>
      </c>
      <c r="B69" s="4">
        <f t="shared" ref="B69:D69" si="3">B6+B38</f>
        <v>2024518</v>
      </c>
      <c r="C69" s="4">
        <f t="shared" si="3"/>
        <v>1934267</v>
      </c>
      <c r="D69" s="12">
        <f t="shared" si="3"/>
        <v>3958785</v>
      </c>
    </row>
    <row r="70" spans="1:4" x14ac:dyDescent="0.25">
      <c r="A70" s="9" t="s">
        <v>6</v>
      </c>
      <c r="B70" s="4">
        <f t="shared" ref="B70:D70" si="4">B7+B39</f>
        <v>1996718</v>
      </c>
      <c r="C70" s="4">
        <f t="shared" si="4"/>
        <v>1892357</v>
      </c>
      <c r="D70" s="12">
        <f t="shared" si="4"/>
        <v>3889075</v>
      </c>
    </row>
    <row r="71" spans="1:4" x14ac:dyDescent="0.25">
      <c r="A71" s="9" t="s">
        <v>7</v>
      </c>
      <c r="B71" s="4">
        <f t="shared" ref="B71:D71" si="5">B8+B40</f>
        <v>1877169</v>
      </c>
      <c r="C71" s="4">
        <f t="shared" si="5"/>
        <v>1839475</v>
      </c>
      <c r="D71" s="12">
        <f t="shared" si="5"/>
        <v>3716644</v>
      </c>
    </row>
    <row r="72" spans="1:4" x14ac:dyDescent="0.25">
      <c r="A72" s="9" t="s">
        <v>8</v>
      </c>
      <c r="B72" s="4">
        <f t="shared" ref="B72:D72" si="6">B9+B41</f>
        <v>1882617</v>
      </c>
      <c r="C72" s="4">
        <f t="shared" si="6"/>
        <v>1933606</v>
      </c>
      <c r="D72" s="12">
        <f t="shared" si="6"/>
        <v>3816223</v>
      </c>
    </row>
    <row r="73" spans="1:4" x14ac:dyDescent="0.25">
      <c r="A73" s="9" t="s">
        <v>9</v>
      </c>
      <c r="B73" s="4">
        <f t="shared" ref="B73:D73" si="7">B10+B42</f>
        <v>1960633</v>
      </c>
      <c r="C73" s="4">
        <f t="shared" si="7"/>
        <v>2030784</v>
      </c>
      <c r="D73" s="12">
        <f t="shared" si="7"/>
        <v>3991417</v>
      </c>
    </row>
    <row r="74" spans="1:4" x14ac:dyDescent="0.25">
      <c r="A74" s="9" t="s">
        <v>10</v>
      </c>
      <c r="B74" s="4">
        <f t="shared" ref="B74:D74" si="8">B11+B43</f>
        <v>1973599</v>
      </c>
      <c r="C74" s="4">
        <f t="shared" si="8"/>
        <v>2014489</v>
      </c>
      <c r="D74" s="12">
        <f t="shared" si="8"/>
        <v>3988088</v>
      </c>
    </row>
    <row r="75" spans="1:4" x14ac:dyDescent="0.25">
      <c r="A75" s="9" t="s">
        <v>11</v>
      </c>
      <c r="B75" s="4">
        <f t="shared" ref="B75:D75" si="9">B12+B44</f>
        <v>2155883</v>
      </c>
      <c r="C75" s="4">
        <f t="shared" si="9"/>
        <v>2185588</v>
      </c>
      <c r="D75" s="12">
        <f t="shared" si="9"/>
        <v>4341471</v>
      </c>
    </row>
    <row r="76" spans="1:4" x14ac:dyDescent="0.25">
      <c r="A76" s="9" t="s">
        <v>12</v>
      </c>
      <c r="B76" s="4">
        <f t="shared" ref="B76:D76" si="10">B13+B45</f>
        <v>2155308</v>
      </c>
      <c r="C76" s="4">
        <f t="shared" si="10"/>
        <v>2206496</v>
      </c>
      <c r="D76" s="12">
        <f t="shared" si="10"/>
        <v>4361804</v>
      </c>
    </row>
    <row r="77" spans="1:4" x14ac:dyDescent="0.25">
      <c r="A77" s="9" t="s">
        <v>13</v>
      </c>
      <c r="B77" s="4">
        <f t="shared" ref="B77:D77" si="11">B14+B46</f>
        <v>2111783</v>
      </c>
      <c r="C77" s="4">
        <f t="shared" si="11"/>
        <v>2195431</v>
      </c>
      <c r="D77" s="12">
        <f t="shared" si="11"/>
        <v>4307214</v>
      </c>
    </row>
    <row r="78" spans="1:4" x14ac:dyDescent="0.25">
      <c r="A78" s="9" t="s">
        <v>14</v>
      </c>
      <c r="B78" s="4">
        <f t="shared" ref="B78:D78" si="12">B15+B47</f>
        <v>1992507</v>
      </c>
      <c r="C78" s="4">
        <f t="shared" si="12"/>
        <v>2120744</v>
      </c>
      <c r="D78" s="12">
        <f t="shared" si="12"/>
        <v>4113251</v>
      </c>
    </row>
    <row r="79" spans="1:4" x14ac:dyDescent="0.25">
      <c r="A79" s="9" t="s">
        <v>15</v>
      </c>
      <c r="B79" s="4">
        <f t="shared" ref="B79:D79" si="13">B16+B48</f>
        <v>1912839</v>
      </c>
      <c r="C79" s="4">
        <f t="shared" si="13"/>
        <v>2077537</v>
      </c>
      <c r="D79" s="12">
        <f t="shared" si="13"/>
        <v>3990376</v>
      </c>
    </row>
    <row r="80" spans="1:4" x14ac:dyDescent="0.25">
      <c r="A80" s="9" t="s">
        <v>16</v>
      </c>
      <c r="B80" s="4">
        <f t="shared" ref="B80:D80" si="14">B17+B49</f>
        <v>1713390</v>
      </c>
      <c r="C80" s="4">
        <f t="shared" si="14"/>
        <v>1892099</v>
      </c>
      <c r="D80" s="12">
        <f t="shared" si="14"/>
        <v>3605489</v>
      </c>
    </row>
    <row r="81" spans="1:4" x14ac:dyDescent="0.25">
      <c r="A81" s="9" t="s">
        <v>17</v>
      </c>
      <c r="B81" s="4">
        <f t="shared" ref="B81:D81" si="15">B18+B50</f>
        <v>1138687</v>
      </c>
      <c r="C81" s="4">
        <f t="shared" si="15"/>
        <v>1319739</v>
      </c>
      <c r="D81" s="12">
        <f t="shared" si="15"/>
        <v>2458426</v>
      </c>
    </row>
    <row r="82" spans="1:4" x14ac:dyDescent="0.25">
      <c r="A82" s="9" t="s">
        <v>18</v>
      </c>
      <c r="B82" s="4">
        <f t="shared" ref="B82:D82" si="16">B19+B51</f>
        <v>938442</v>
      </c>
      <c r="C82" s="4">
        <f t="shared" si="16"/>
        <v>1228941</v>
      </c>
      <c r="D82" s="12">
        <f t="shared" si="16"/>
        <v>2167383</v>
      </c>
    </row>
    <row r="83" spans="1:4" x14ac:dyDescent="0.25">
      <c r="A83" s="9" t="s">
        <v>19</v>
      </c>
      <c r="B83" s="4">
        <f t="shared" ref="B83:D83" si="17">B20+B52</f>
        <v>731105</v>
      </c>
      <c r="C83" s="4">
        <f t="shared" si="17"/>
        <v>1133939</v>
      </c>
      <c r="D83" s="12">
        <f t="shared" si="17"/>
        <v>1865044</v>
      </c>
    </row>
    <row r="84" spans="1:4" x14ac:dyDescent="0.25">
      <c r="A84" s="9" t="s">
        <v>20</v>
      </c>
      <c r="B84" s="4">
        <f t="shared" ref="B84:D84" si="18">B21+B53</f>
        <v>420854</v>
      </c>
      <c r="C84" s="4">
        <f t="shared" si="18"/>
        <v>829023</v>
      </c>
      <c r="D84" s="12">
        <f t="shared" si="18"/>
        <v>1249877</v>
      </c>
    </row>
    <row r="85" spans="1:4" x14ac:dyDescent="0.25">
      <c r="A85" s="9" t="s">
        <v>21</v>
      </c>
      <c r="B85" s="4">
        <f t="shared" ref="B85:D85" si="19">B22+B54</f>
        <v>161109</v>
      </c>
      <c r="C85" s="4">
        <f t="shared" si="19"/>
        <v>427906</v>
      </c>
      <c r="D85" s="12">
        <f t="shared" si="19"/>
        <v>589015</v>
      </c>
    </row>
    <row r="86" spans="1:4" x14ac:dyDescent="0.25">
      <c r="A86" s="9" t="s">
        <v>22</v>
      </c>
      <c r="B86" s="4">
        <f t="shared" ref="B86:D86" si="20">B23+B55</f>
        <v>23412</v>
      </c>
      <c r="C86" s="4">
        <f t="shared" si="20"/>
        <v>91245</v>
      </c>
      <c r="D86" s="12">
        <f t="shared" si="20"/>
        <v>114657</v>
      </c>
    </row>
    <row r="87" spans="1:4" x14ac:dyDescent="0.25">
      <c r="A87" s="9" t="s">
        <v>23</v>
      </c>
      <c r="B87" s="4">
        <f t="shared" ref="B87:D87" si="21">B24+B56</f>
        <v>3065</v>
      </c>
      <c r="C87" s="4">
        <f t="shared" si="21"/>
        <v>17375</v>
      </c>
      <c r="D87" s="12">
        <f t="shared" si="21"/>
        <v>20440</v>
      </c>
    </row>
    <row r="88" spans="1:4" x14ac:dyDescent="0.25">
      <c r="A88" s="9" t="s">
        <v>24</v>
      </c>
      <c r="B88" s="4">
        <f t="shared" ref="B88:D88" si="22">B25+B57</f>
        <v>246</v>
      </c>
      <c r="C88" s="4">
        <f t="shared" si="22"/>
        <v>1157</v>
      </c>
      <c r="D88" s="12">
        <f t="shared" si="22"/>
        <v>1403</v>
      </c>
    </row>
    <row r="89" spans="1:4" x14ac:dyDescent="0.25">
      <c r="A89" s="9" t="s">
        <v>25</v>
      </c>
      <c r="B89" s="4">
        <f t="shared" ref="B89:D89" si="23">B26+B58</f>
        <v>234</v>
      </c>
      <c r="C89" s="4">
        <f t="shared" si="23"/>
        <v>269</v>
      </c>
      <c r="D89" s="12">
        <f t="shared" si="23"/>
        <v>503</v>
      </c>
    </row>
    <row r="90" spans="1:4" x14ac:dyDescent="0.25">
      <c r="A90" s="9" t="s">
        <v>26</v>
      </c>
      <c r="B90" s="4">
        <f t="shared" ref="B90:D90" si="24">B27+B59</f>
        <v>436</v>
      </c>
      <c r="C90" s="4">
        <f t="shared" si="24"/>
        <v>404</v>
      </c>
      <c r="D90" s="12">
        <f t="shared" si="24"/>
        <v>840</v>
      </c>
    </row>
    <row r="91" spans="1:4" x14ac:dyDescent="0.25">
      <c r="A91" s="9" t="s">
        <v>27</v>
      </c>
      <c r="B91" s="4">
        <f t="shared" ref="B91:D91" si="25">B28+B60</f>
        <v>10</v>
      </c>
      <c r="C91" s="4">
        <f t="shared" si="25"/>
        <v>9</v>
      </c>
      <c r="D91" s="12">
        <f t="shared" si="25"/>
        <v>19</v>
      </c>
    </row>
    <row r="92" spans="1:4" x14ac:dyDescent="0.25">
      <c r="A92" s="7" t="s">
        <v>85</v>
      </c>
      <c r="B92" s="10">
        <f>B29+B61</f>
        <v>31138551</v>
      </c>
      <c r="C92" s="10">
        <f>C29+C61</f>
        <v>33162275</v>
      </c>
      <c r="D92" s="13">
        <f>D29+D61</f>
        <v>64300826</v>
      </c>
    </row>
    <row r="93" spans="1:4" x14ac:dyDescent="0.25">
      <c r="A93" s="99" t="s">
        <v>129</v>
      </c>
      <c r="B93" s="40"/>
      <c r="C93" s="40"/>
      <c r="D93" s="40"/>
    </row>
    <row r="94" spans="1:4" x14ac:dyDescent="0.25">
      <c r="A94" s="39" t="s">
        <v>346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RowHeight="15" x14ac:dyDescent="0.25"/>
  <cols>
    <col min="1" max="1" width="16.7109375" style="104" customWidth="1"/>
    <col min="2" max="10" width="17.85546875" style="104" customWidth="1"/>
    <col min="11" max="16384" width="11.42578125" style="104"/>
  </cols>
  <sheetData>
    <row r="1" spans="1:10" x14ac:dyDescent="0.25">
      <c r="A1" s="96" t="s">
        <v>29</v>
      </c>
    </row>
    <row r="2" spans="1:10" x14ac:dyDescent="0.25">
      <c r="A2" s="98" t="s">
        <v>69</v>
      </c>
    </row>
    <row r="3" spans="1:10" ht="47.25" customHeight="1" x14ac:dyDescent="0.25">
      <c r="B3" s="105" t="s">
        <v>41</v>
      </c>
      <c r="C3" s="106" t="s">
        <v>42</v>
      </c>
      <c r="D3" s="106" t="s">
        <v>38</v>
      </c>
      <c r="E3" s="106" t="s">
        <v>43</v>
      </c>
      <c r="F3" s="106" t="s">
        <v>44</v>
      </c>
      <c r="G3" s="106" t="s">
        <v>39</v>
      </c>
      <c r="H3" s="106" t="s">
        <v>40</v>
      </c>
      <c r="I3" s="106" t="s">
        <v>45</v>
      </c>
      <c r="J3" s="107" t="s">
        <v>85</v>
      </c>
    </row>
    <row r="4" spans="1:10" x14ac:dyDescent="0.25">
      <c r="A4" s="108" t="s">
        <v>35</v>
      </c>
      <c r="B4" s="18">
        <f>Pop2_H!B4+Pop2_F!B4</f>
        <v>283776</v>
      </c>
      <c r="C4" s="4">
        <f>Pop2_H!C4+Pop2_F!C4</f>
        <v>4793</v>
      </c>
      <c r="D4" s="4">
        <f>Pop2_H!D4+Pop2_F!D4</f>
        <v>18</v>
      </c>
      <c r="E4" s="4">
        <f>Pop2_H!E4+Pop2_F!E4</f>
        <v>2</v>
      </c>
      <c r="F4" s="4">
        <f>Pop2_H!F4+Pop2_F!F4</f>
        <v>9</v>
      </c>
      <c r="G4" s="4">
        <f>Pop2_H!G4+Pop2_F!G4</f>
        <v>272</v>
      </c>
      <c r="H4" s="4">
        <f>Pop2_H!H4+Pop2_F!H4</f>
        <v>17</v>
      </c>
      <c r="I4" s="4">
        <f>Pop2_H!I4+Pop2_F!I4</f>
        <v>3172</v>
      </c>
      <c r="J4" s="12">
        <f>Pop2_H!J4+Pop2_F!J4</f>
        <v>292059</v>
      </c>
    </row>
    <row r="5" spans="1:10" x14ac:dyDescent="0.25">
      <c r="A5" s="109" t="s">
        <v>36</v>
      </c>
      <c r="B5" s="18">
        <f>Pop2_H!B5+Pop2_F!B5</f>
        <v>182119</v>
      </c>
      <c r="C5" s="4">
        <f>Pop2_H!C5+Pop2_F!C5</f>
        <v>6719</v>
      </c>
      <c r="D5" s="4">
        <f>Pop2_H!D5+Pop2_F!D5</f>
        <v>63</v>
      </c>
      <c r="E5" s="4">
        <f>Pop2_H!E5+Pop2_F!E5</f>
        <v>162</v>
      </c>
      <c r="F5" s="4">
        <f>Pop2_H!F5+Pop2_F!F5</f>
        <v>6267</v>
      </c>
      <c r="G5" s="4">
        <f>Pop2_H!G5+Pop2_F!G5</f>
        <v>162</v>
      </c>
      <c r="H5" s="4">
        <f>Pop2_H!H5+Pop2_F!H5</f>
        <v>600</v>
      </c>
      <c r="I5" s="4">
        <f>Pop2_H!I5+Pop2_F!I5</f>
        <v>3011</v>
      </c>
      <c r="J5" s="12">
        <f>Pop2_H!J5+Pop2_F!J5</f>
        <v>199103</v>
      </c>
    </row>
    <row r="6" spans="1:10" x14ac:dyDescent="0.25">
      <c r="A6" s="109" t="s">
        <v>30</v>
      </c>
      <c r="B6" s="18">
        <f>Pop2_H!B6+Pop2_F!B6</f>
        <v>273303</v>
      </c>
      <c r="C6" s="4">
        <f>Pop2_H!C6+Pop2_F!C6</f>
        <v>6042</v>
      </c>
      <c r="D6" s="4">
        <f>Pop2_H!D6+Pop2_F!D6</f>
        <v>285</v>
      </c>
      <c r="E6" s="4">
        <f>Pop2_H!E6+Pop2_F!E6</f>
        <v>1553</v>
      </c>
      <c r="F6" s="4">
        <f>Pop2_H!F6+Pop2_F!F6</f>
        <v>17383</v>
      </c>
      <c r="G6" s="4">
        <f>Pop2_H!G6+Pop2_F!G6</f>
        <v>394</v>
      </c>
      <c r="H6" s="4">
        <f>Pop2_H!H6+Pop2_F!H6</f>
        <v>2000</v>
      </c>
      <c r="I6" s="4">
        <f>Pop2_H!I6+Pop2_F!I6</f>
        <v>3275</v>
      </c>
      <c r="J6" s="12">
        <f>Pop2_H!J6+Pop2_F!J6</f>
        <v>304235</v>
      </c>
    </row>
    <row r="7" spans="1:10" x14ac:dyDescent="0.25">
      <c r="A7" s="109" t="s">
        <v>31</v>
      </c>
      <c r="B7" s="18">
        <f>Pop2_H!B7+Pop2_F!B7</f>
        <v>1513077</v>
      </c>
      <c r="C7" s="4">
        <f>Pop2_H!C7+Pop2_F!C7</f>
        <v>19217</v>
      </c>
      <c r="D7" s="4">
        <f>Pop2_H!D7+Pop2_F!D7</f>
        <v>1839</v>
      </c>
      <c r="E7" s="4">
        <f>Pop2_H!E7+Pop2_F!E7</f>
        <v>3287</v>
      </c>
      <c r="F7" s="4">
        <f>Pop2_H!F7+Pop2_F!F7</f>
        <v>9060</v>
      </c>
      <c r="G7" s="4">
        <f>Pop2_H!G7+Pop2_F!G7</f>
        <v>1481</v>
      </c>
      <c r="H7" s="4">
        <f>Pop2_H!H7+Pop2_F!H7</f>
        <v>6470</v>
      </c>
      <c r="I7" s="4">
        <f>Pop2_H!I7+Pop2_F!I7</f>
        <v>7028</v>
      </c>
      <c r="J7" s="12">
        <f>Pop2_H!J7+Pop2_F!J7</f>
        <v>1561459</v>
      </c>
    </row>
    <row r="8" spans="1:10" x14ac:dyDescent="0.25">
      <c r="A8" s="109" t="s">
        <v>32</v>
      </c>
      <c r="B8" s="18">
        <f>Pop2_H!B8+Pop2_F!B8</f>
        <v>1632382</v>
      </c>
      <c r="C8" s="4">
        <f>Pop2_H!C8+Pop2_F!C8</f>
        <v>16961</v>
      </c>
      <c r="D8" s="4">
        <f>Pop2_H!D8+Pop2_F!D8</f>
        <v>1598</v>
      </c>
      <c r="E8" s="4">
        <f>Pop2_H!E8+Pop2_F!E8</f>
        <v>256</v>
      </c>
      <c r="F8" s="4">
        <f>Pop2_H!F8+Pop2_F!F8</f>
        <v>686</v>
      </c>
      <c r="G8" s="4">
        <f>Pop2_H!G8+Pop2_F!G8</f>
        <v>1028</v>
      </c>
      <c r="H8" s="4">
        <f>Pop2_H!H8+Pop2_F!H8</f>
        <v>2848</v>
      </c>
      <c r="I8" s="4">
        <f>Pop2_H!I8+Pop2_F!I8</f>
        <v>3924</v>
      </c>
      <c r="J8" s="12">
        <f>Pop2_H!J8+Pop2_F!J8</f>
        <v>1659683</v>
      </c>
    </row>
    <row r="9" spans="1:10" x14ac:dyDescent="0.25">
      <c r="A9" s="109" t="s">
        <v>33</v>
      </c>
      <c r="B9" s="18">
        <f>Pop2_H!B9+Pop2_F!B9</f>
        <v>870797</v>
      </c>
      <c r="C9" s="4">
        <f>Pop2_H!C9+Pop2_F!C9</f>
        <v>12575</v>
      </c>
      <c r="D9" s="4">
        <f>Pop2_H!D9+Pop2_F!D9</f>
        <v>669</v>
      </c>
      <c r="E9" s="4">
        <f>Pop2_H!E9+Pop2_F!E9</f>
        <v>9</v>
      </c>
      <c r="F9" s="4">
        <f>Pop2_H!F9+Pop2_F!F9</f>
        <v>135</v>
      </c>
      <c r="G9" s="4">
        <f>Pop2_H!G9+Pop2_F!G9</f>
        <v>486</v>
      </c>
      <c r="H9" s="4">
        <f>Pop2_H!H9+Pop2_F!H9</f>
        <v>503</v>
      </c>
      <c r="I9" s="4">
        <f>Pop2_H!I9+Pop2_F!I9</f>
        <v>1338</v>
      </c>
      <c r="J9" s="12">
        <f>Pop2_H!J9+Pop2_F!J9</f>
        <v>886512</v>
      </c>
    </row>
    <row r="10" spans="1:10" x14ac:dyDescent="0.25">
      <c r="A10" s="109" t="s">
        <v>34</v>
      </c>
      <c r="B10" s="18">
        <f>Pop2_H!B10+Pop2_F!B10</f>
        <v>794275</v>
      </c>
      <c r="C10" s="4">
        <f>Pop2_H!C10+Pop2_F!C10</f>
        <v>22609</v>
      </c>
      <c r="D10" s="4">
        <f>Pop2_H!D10+Pop2_F!D10</f>
        <v>1146</v>
      </c>
      <c r="E10" s="4">
        <f>Pop2_H!E10+Pop2_F!E10</f>
        <v>2</v>
      </c>
      <c r="F10" s="4">
        <f>Pop2_H!F10+Pop2_F!F10</f>
        <v>40</v>
      </c>
      <c r="G10" s="4">
        <f>Pop2_H!G10+Pop2_F!G10</f>
        <v>218</v>
      </c>
      <c r="H10" s="4">
        <f>Pop2_H!H10+Pop2_F!H10</f>
        <v>160</v>
      </c>
      <c r="I10" s="4">
        <f>Pop2_H!I10+Pop2_F!I10</f>
        <v>592</v>
      </c>
      <c r="J10" s="12">
        <f>Pop2_H!J10+Pop2_F!J10</f>
        <v>819042</v>
      </c>
    </row>
    <row r="11" spans="1:10" x14ac:dyDescent="0.25">
      <c r="A11" s="109" t="s">
        <v>37</v>
      </c>
      <c r="B11" s="18">
        <f>Pop2_H!B11+Pop2_F!B11</f>
        <v>234639</v>
      </c>
      <c r="C11" s="4">
        <f>Pop2_H!C11+Pop2_F!C11</f>
        <v>24690</v>
      </c>
      <c r="D11" s="4">
        <f>Pop2_H!D11+Pop2_F!D11</f>
        <v>737</v>
      </c>
      <c r="E11" s="4">
        <f>Pop2_H!E11+Pop2_F!E11</f>
        <v>5</v>
      </c>
      <c r="F11" s="4">
        <f>Pop2_H!F11+Pop2_F!F11</f>
        <v>30</v>
      </c>
      <c r="G11" s="4">
        <f>Pop2_H!G11+Pop2_F!G11</f>
        <v>39</v>
      </c>
      <c r="H11" s="4">
        <f>Pop2_H!H11+Pop2_F!H11</f>
        <v>12</v>
      </c>
      <c r="I11" s="4">
        <f>Pop2_H!I11+Pop2_F!I11</f>
        <v>56</v>
      </c>
      <c r="J11" s="12">
        <f>Pop2_H!J11+Pop2_F!J11</f>
        <v>260208</v>
      </c>
    </row>
    <row r="12" spans="1:10" x14ac:dyDescent="0.25">
      <c r="A12" s="110" t="s">
        <v>85</v>
      </c>
      <c r="B12" s="21">
        <f>Pop2_H!B12+Pop2_F!B12</f>
        <v>5784368</v>
      </c>
      <c r="C12" s="10">
        <f>Pop2_H!C12+Pop2_F!C12</f>
        <v>113606</v>
      </c>
      <c r="D12" s="10">
        <f>Pop2_H!D12+Pop2_F!D12</f>
        <v>6355</v>
      </c>
      <c r="E12" s="10">
        <f>Pop2_H!E12+Pop2_F!E12</f>
        <v>5276</v>
      </c>
      <c r="F12" s="10">
        <f>Pop2_H!F12+Pop2_F!F12</f>
        <v>33610</v>
      </c>
      <c r="G12" s="10">
        <f>Pop2_H!G12+Pop2_F!G12</f>
        <v>4080</v>
      </c>
      <c r="H12" s="10">
        <f>Pop2_H!H12+Pop2_F!H12</f>
        <v>12610</v>
      </c>
      <c r="I12" s="10">
        <f>Pop2_H!I12+Pop2_F!I12</f>
        <v>22396</v>
      </c>
      <c r="J12" s="13">
        <f>Pop2_H!J12+Pop2_F!J12</f>
        <v>5982301</v>
      </c>
    </row>
    <row r="13" spans="1:10" x14ac:dyDescent="0.25">
      <c r="A13" s="111" t="s">
        <v>297</v>
      </c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0" x14ac:dyDescent="0.25">
      <c r="A14" s="111" t="s">
        <v>129</v>
      </c>
      <c r="B14" s="112"/>
      <c r="C14" s="112"/>
      <c r="D14" s="112"/>
      <c r="E14" s="112"/>
      <c r="F14" s="112"/>
      <c r="G14" s="112"/>
      <c r="H14" s="112"/>
      <c r="I14" s="112"/>
      <c r="J14" s="112"/>
    </row>
    <row r="15" spans="1:10" x14ac:dyDescent="0.25">
      <c r="A15" s="39" t="s">
        <v>346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7" spans="1:10" x14ac:dyDescent="0.25">
      <c r="A17" s="98" t="s">
        <v>70</v>
      </c>
    </row>
    <row r="18" spans="1:10" ht="48" x14ac:dyDescent="0.25">
      <c r="B18" s="105" t="s">
        <v>41</v>
      </c>
      <c r="C18" s="106" t="s">
        <v>42</v>
      </c>
      <c r="D18" s="106" t="s">
        <v>38</v>
      </c>
      <c r="E18" s="106" t="s">
        <v>43</v>
      </c>
      <c r="F18" s="106" t="s">
        <v>44</v>
      </c>
      <c r="G18" s="106" t="s">
        <v>39</v>
      </c>
      <c r="H18" s="106" t="s">
        <v>40</v>
      </c>
      <c r="I18" s="106" t="s">
        <v>45</v>
      </c>
      <c r="J18" s="107" t="s">
        <v>85</v>
      </c>
    </row>
    <row r="19" spans="1:10" x14ac:dyDescent="0.25">
      <c r="A19" s="108" t="s">
        <v>35</v>
      </c>
      <c r="B19" s="18">
        <f>Pop2_H!B19+Pop2_F!B19</f>
        <v>11362021</v>
      </c>
      <c r="C19" s="4">
        <f>Pop2_H!C19+Pop2_F!C19</f>
        <v>24325</v>
      </c>
      <c r="D19" s="4">
        <f>Pop2_H!D19+Pop2_F!D19</f>
        <v>29</v>
      </c>
      <c r="E19" s="4">
        <f>Pop2_H!E19+Pop2_F!E19</f>
        <v>17</v>
      </c>
      <c r="F19" s="4">
        <f>Pop2_H!F19+Pop2_F!F19</f>
        <v>87</v>
      </c>
      <c r="G19" s="4">
        <f>Pop2_H!G19+Pop2_F!G19</f>
        <v>357</v>
      </c>
      <c r="H19" s="4">
        <f>Pop2_H!H19+Pop2_F!H19</f>
        <v>54</v>
      </c>
      <c r="I19" s="4">
        <f>Pop2_H!I19+Pop2_F!I19</f>
        <v>33219</v>
      </c>
      <c r="J19" s="12">
        <f>Pop2_H!J19+Pop2_F!J19</f>
        <v>11420109</v>
      </c>
    </row>
    <row r="20" spans="1:10" x14ac:dyDescent="0.25">
      <c r="A20" s="109" t="s">
        <v>36</v>
      </c>
      <c r="B20" s="18">
        <f>Pop2_H!B20+Pop2_F!B20</f>
        <v>3560199</v>
      </c>
      <c r="C20" s="4">
        <f>Pop2_H!C20+Pop2_F!C20</f>
        <v>20725</v>
      </c>
      <c r="D20" s="4">
        <f>Pop2_H!D20+Pop2_F!D20</f>
        <v>178</v>
      </c>
      <c r="E20" s="4">
        <f>Pop2_H!E20+Pop2_F!E20</f>
        <v>2604</v>
      </c>
      <c r="F20" s="4">
        <f>Pop2_H!F20+Pop2_F!F20</f>
        <v>93960</v>
      </c>
      <c r="G20" s="4">
        <f>Pop2_H!G20+Pop2_F!G20</f>
        <v>251</v>
      </c>
      <c r="H20" s="4">
        <f>Pop2_H!H20+Pop2_F!H20</f>
        <v>2547</v>
      </c>
      <c r="I20" s="4">
        <f>Pop2_H!I20+Pop2_F!I20</f>
        <v>9506</v>
      </c>
      <c r="J20" s="12">
        <f>Pop2_H!J20+Pop2_F!J20</f>
        <v>3689970</v>
      </c>
    </row>
    <row r="21" spans="1:10" x14ac:dyDescent="0.25">
      <c r="A21" s="109" t="s">
        <v>30</v>
      </c>
      <c r="B21" s="18">
        <f>Pop2_H!B21+Pop2_F!B21</f>
        <v>3291009</v>
      </c>
      <c r="C21" s="4">
        <f>Pop2_H!C21+Pop2_F!C21</f>
        <v>22329</v>
      </c>
      <c r="D21" s="4">
        <f>Pop2_H!D21+Pop2_F!D21</f>
        <v>437</v>
      </c>
      <c r="E21" s="4">
        <f>Pop2_H!E21+Pop2_F!E21</f>
        <v>17848</v>
      </c>
      <c r="F21" s="4">
        <f>Pop2_H!F21+Pop2_F!F21</f>
        <v>60374</v>
      </c>
      <c r="G21" s="4">
        <f>Pop2_H!G21+Pop2_F!G21</f>
        <v>478</v>
      </c>
      <c r="H21" s="4">
        <f>Pop2_H!H21+Pop2_F!H21</f>
        <v>10295</v>
      </c>
      <c r="I21" s="4">
        <f>Pop2_H!I21+Pop2_F!I21</f>
        <v>9639</v>
      </c>
      <c r="J21" s="12">
        <f>Pop2_H!J21+Pop2_F!J21</f>
        <v>3412409</v>
      </c>
    </row>
    <row r="22" spans="1:10" x14ac:dyDescent="0.25">
      <c r="A22" s="109" t="s">
        <v>31</v>
      </c>
      <c r="B22" s="18">
        <f>Pop2_H!B22+Pop2_F!B22</f>
        <v>10096931</v>
      </c>
      <c r="C22" s="4">
        <f>Pop2_H!C22+Pop2_F!C22</f>
        <v>50902</v>
      </c>
      <c r="D22" s="4">
        <f>Pop2_H!D22+Pop2_F!D22</f>
        <v>1752</v>
      </c>
      <c r="E22" s="4">
        <f>Pop2_H!E22+Pop2_F!E22</f>
        <v>17258</v>
      </c>
      <c r="F22" s="4">
        <f>Pop2_H!F22+Pop2_F!F22</f>
        <v>17393</v>
      </c>
      <c r="G22" s="4">
        <f>Pop2_H!G22+Pop2_F!G22</f>
        <v>1070</v>
      </c>
      <c r="H22" s="4">
        <f>Pop2_H!H22+Pop2_F!H22</f>
        <v>23016</v>
      </c>
      <c r="I22" s="4">
        <f>Pop2_H!I22+Pop2_F!I22</f>
        <v>25949</v>
      </c>
      <c r="J22" s="12">
        <f>Pop2_H!J22+Pop2_F!J22</f>
        <v>10234271</v>
      </c>
    </row>
    <row r="23" spans="1:10" x14ac:dyDescent="0.25">
      <c r="A23" s="109" t="s">
        <v>32</v>
      </c>
      <c r="B23" s="18">
        <f>Pop2_H!B23+Pop2_F!B23</f>
        <v>11237837</v>
      </c>
      <c r="C23" s="4">
        <f>Pop2_H!C23+Pop2_F!C23</f>
        <v>70907</v>
      </c>
      <c r="D23" s="4">
        <f>Pop2_H!D23+Pop2_F!D23</f>
        <v>2371</v>
      </c>
      <c r="E23" s="4">
        <f>Pop2_H!E23+Pop2_F!E23</f>
        <v>3725</v>
      </c>
      <c r="F23" s="4">
        <f>Pop2_H!F23+Pop2_F!F23</f>
        <v>3516</v>
      </c>
      <c r="G23" s="4">
        <f>Pop2_H!G23+Pop2_F!G23</f>
        <v>1390</v>
      </c>
      <c r="H23" s="4">
        <f>Pop2_H!H23+Pop2_F!H23</f>
        <v>10179</v>
      </c>
      <c r="I23" s="4">
        <f>Pop2_H!I23+Pop2_F!I23</f>
        <v>20877</v>
      </c>
      <c r="J23" s="12">
        <f>Pop2_H!J23+Pop2_F!J23</f>
        <v>11350802</v>
      </c>
    </row>
    <row r="24" spans="1:10" x14ac:dyDescent="0.25">
      <c r="A24" s="109" t="s">
        <v>33</v>
      </c>
      <c r="B24" s="18">
        <f>Pop2_H!B24+Pop2_F!B24</f>
        <v>7145386</v>
      </c>
      <c r="C24" s="4">
        <f>Pop2_H!C24+Pop2_F!C24</f>
        <v>56836</v>
      </c>
      <c r="D24" s="4">
        <f>Pop2_H!D24+Pop2_F!D24</f>
        <v>1913</v>
      </c>
      <c r="E24" s="4">
        <f>Pop2_H!E24+Pop2_F!E24</f>
        <v>287</v>
      </c>
      <c r="F24" s="4">
        <f>Pop2_H!F24+Pop2_F!F24</f>
        <v>772</v>
      </c>
      <c r="G24" s="4">
        <f>Pop2_H!G24+Pop2_F!G24</f>
        <v>522</v>
      </c>
      <c r="H24" s="4">
        <f>Pop2_H!H24+Pop2_F!H24</f>
        <v>2559</v>
      </c>
      <c r="I24" s="4">
        <f>Pop2_H!I24+Pop2_F!I24</f>
        <v>8836</v>
      </c>
      <c r="J24" s="12">
        <f>Pop2_H!J24+Pop2_F!J24</f>
        <v>7217111</v>
      </c>
    </row>
    <row r="25" spans="1:10" x14ac:dyDescent="0.25">
      <c r="A25" s="109" t="s">
        <v>34</v>
      </c>
      <c r="B25" s="18">
        <f>Pop2_H!B25+Pop2_F!B25</f>
        <v>7280467</v>
      </c>
      <c r="C25" s="4">
        <f>Pop2_H!C25+Pop2_F!C25</f>
        <v>118586</v>
      </c>
      <c r="D25" s="4">
        <f>Pop2_H!D25+Pop2_F!D25</f>
        <v>6495</v>
      </c>
      <c r="E25" s="4">
        <f>Pop2_H!E25+Pop2_F!E25</f>
        <v>32</v>
      </c>
      <c r="F25" s="4">
        <f>Pop2_H!F25+Pop2_F!F25</f>
        <v>355</v>
      </c>
      <c r="G25" s="4">
        <f>Pop2_H!G25+Pop2_F!G25</f>
        <v>185</v>
      </c>
      <c r="H25" s="4">
        <f>Pop2_H!H25+Pop2_F!H25</f>
        <v>950</v>
      </c>
      <c r="I25" s="4">
        <f>Pop2_H!I25+Pop2_F!I25</f>
        <v>5190</v>
      </c>
      <c r="J25" s="12">
        <f>Pop2_H!J25+Pop2_F!J25</f>
        <v>7412260</v>
      </c>
    </row>
    <row r="26" spans="1:10" x14ac:dyDescent="0.25">
      <c r="A26" s="109" t="s">
        <v>37</v>
      </c>
      <c r="B26" s="18">
        <f>Pop2_H!B26+Pop2_F!B26</f>
        <v>3084782</v>
      </c>
      <c r="C26" s="4">
        <f>Pop2_H!C26+Pop2_F!C26</f>
        <v>487283</v>
      </c>
      <c r="D26" s="4">
        <f>Pop2_H!D26+Pop2_F!D26</f>
        <v>8311</v>
      </c>
      <c r="E26" s="4">
        <f>Pop2_H!E26+Pop2_F!E26</f>
        <v>25</v>
      </c>
      <c r="F26" s="4">
        <f>Pop2_H!F26+Pop2_F!F26</f>
        <v>126</v>
      </c>
      <c r="G26" s="4">
        <f>Pop2_H!G26+Pop2_F!G26</f>
        <v>44</v>
      </c>
      <c r="H26" s="4">
        <f>Pop2_H!H26+Pop2_F!H26</f>
        <v>65</v>
      </c>
      <c r="I26" s="4">
        <f>Pop2_H!I26+Pop2_F!I26</f>
        <v>950</v>
      </c>
      <c r="J26" s="12">
        <f>Pop2_H!J26+Pop2_F!J26</f>
        <v>3581586</v>
      </c>
    </row>
    <row r="27" spans="1:10" x14ac:dyDescent="0.25">
      <c r="A27" s="110" t="s">
        <v>85</v>
      </c>
      <c r="B27" s="21">
        <f>Pop2_H!B27+Pop2_F!B27</f>
        <v>57058632</v>
      </c>
      <c r="C27" s="10">
        <f>Pop2_H!C27+Pop2_F!C27</f>
        <v>851893</v>
      </c>
      <c r="D27" s="10">
        <f>Pop2_H!D27+Pop2_F!D27</f>
        <v>21486</v>
      </c>
      <c r="E27" s="10">
        <f>Pop2_H!E27+Pop2_F!E27</f>
        <v>41796</v>
      </c>
      <c r="F27" s="10">
        <f>Pop2_H!F27+Pop2_F!F27</f>
        <v>176583</v>
      </c>
      <c r="G27" s="10">
        <f>Pop2_H!G27+Pop2_F!G27</f>
        <v>4297</v>
      </c>
      <c r="H27" s="10">
        <f>Pop2_H!H27+Pop2_F!H27</f>
        <v>49665</v>
      </c>
      <c r="I27" s="10">
        <f>Pop2_H!I27+Pop2_F!I27</f>
        <v>114166</v>
      </c>
      <c r="J27" s="13">
        <f>Pop2_H!J27+Pop2_F!J27</f>
        <v>58318518</v>
      </c>
    </row>
    <row r="28" spans="1:10" x14ac:dyDescent="0.25">
      <c r="A28" s="111" t="s">
        <v>129</v>
      </c>
      <c r="B28" s="112"/>
      <c r="C28" s="112"/>
      <c r="D28" s="112"/>
      <c r="E28" s="112"/>
      <c r="F28" s="112"/>
      <c r="G28" s="112"/>
      <c r="H28" s="112"/>
      <c r="I28" s="112"/>
      <c r="J28" s="112"/>
    </row>
    <row r="29" spans="1:10" x14ac:dyDescent="0.25">
      <c r="A29" s="39" t="s">
        <v>346</v>
      </c>
      <c r="B29" s="112"/>
      <c r="C29" s="112"/>
      <c r="D29" s="112"/>
      <c r="E29" s="112"/>
      <c r="F29" s="112"/>
      <c r="G29" s="112"/>
      <c r="H29" s="112"/>
      <c r="I29" s="112"/>
      <c r="J29" s="112"/>
    </row>
    <row r="31" spans="1:10" x14ac:dyDescent="0.25">
      <c r="A31" s="98" t="s">
        <v>28</v>
      </c>
    </row>
    <row r="32" spans="1:10" ht="48" x14ac:dyDescent="0.25">
      <c r="B32" s="105" t="s">
        <v>41</v>
      </c>
      <c r="C32" s="106" t="s">
        <v>42</v>
      </c>
      <c r="D32" s="106" t="s">
        <v>38</v>
      </c>
      <c r="E32" s="106" t="s">
        <v>43</v>
      </c>
      <c r="F32" s="106" t="s">
        <v>44</v>
      </c>
      <c r="G32" s="106" t="s">
        <v>39</v>
      </c>
      <c r="H32" s="106" t="s">
        <v>40</v>
      </c>
      <c r="I32" s="106" t="s">
        <v>45</v>
      </c>
      <c r="J32" s="107" t="s">
        <v>85</v>
      </c>
    </row>
    <row r="33" spans="1:10" x14ac:dyDescent="0.25">
      <c r="A33" s="108" t="s">
        <v>35</v>
      </c>
      <c r="B33" s="18">
        <f t="shared" ref="B33:B41" si="0">B4+B19</f>
        <v>11645797</v>
      </c>
      <c r="C33" s="4">
        <f t="shared" ref="C33:J33" si="1">C4+C19</f>
        <v>29118</v>
      </c>
      <c r="D33" s="4">
        <f t="shared" si="1"/>
        <v>47</v>
      </c>
      <c r="E33" s="4">
        <f t="shared" si="1"/>
        <v>19</v>
      </c>
      <c r="F33" s="4">
        <f t="shared" si="1"/>
        <v>96</v>
      </c>
      <c r="G33" s="4">
        <f t="shared" si="1"/>
        <v>629</v>
      </c>
      <c r="H33" s="4">
        <f t="shared" si="1"/>
        <v>71</v>
      </c>
      <c r="I33" s="4">
        <f t="shared" si="1"/>
        <v>36391</v>
      </c>
      <c r="J33" s="12">
        <f t="shared" si="1"/>
        <v>11712168</v>
      </c>
    </row>
    <row r="34" spans="1:10" x14ac:dyDescent="0.25">
      <c r="A34" s="109" t="s">
        <v>36</v>
      </c>
      <c r="B34" s="18">
        <f t="shared" si="0"/>
        <v>3742318</v>
      </c>
      <c r="C34" s="4">
        <f t="shared" ref="C34:J41" si="2">C5+C20</f>
        <v>27444</v>
      </c>
      <c r="D34" s="4">
        <f t="shared" si="2"/>
        <v>241</v>
      </c>
      <c r="E34" s="4">
        <f t="shared" si="2"/>
        <v>2766</v>
      </c>
      <c r="F34" s="4">
        <f t="shared" si="2"/>
        <v>100227</v>
      </c>
      <c r="G34" s="4">
        <f t="shared" si="2"/>
        <v>413</v>
      </c>
      <c r="H34" s="4">
        <f t="shared" si="2"/>
        <v>3147</v>
      </c>
      <c r="I34" s="4">
        <f t="shared" si="2"/>
        <v>12517</v>
      </c>
      <c r="J34" s="12">
        <f t="shared" si="2"/>
        <v>3889073</v>
      </c>
    </row>
    <row r="35" spans="1:10" x14ac:dyDescent="0.25">
      <c r="A35" s="109" t="s">
        <v>30</v>
      </c>
      <c r="B35" s="18">
        <f t="shared" si="0"/>
        <v>3564312</v>
      </c>
      <c r="C35" s="4">
        <f t="shared" si="2"/>
        <v>28371</v>
      </c>
      <c r="D35" s="4">
        <f t="shared" si="2"/>
        <v>722</v>
      </c>
      <c r="E35" s="4">
        <f t="shared" si="2"/>
        <v>19401</v>
      </c>
      <c r="F35" s="4">
        <f t="shared" si="2"/>
        <v>77757</v>
      </c>
      <c r="G35" s="4">
        <f t="shared" si="2"/>
        <v>872</v>
      </c>
      <c r="H35" s="4">
        <f t="shared" si="2"/>
        <v>12295</v>
      </c>
      <c r="I35" s="4">
        <f t="shared" si="2"/>
        <v>12914</v>
      </c>
      <c r="J35" s="12">
        <f t="shared" si="2"/>
        <v>3716644</v>
      </c>
    </row>
    <row r="36" spans="1:10" x14ac:dyDescent="0.25">
      <c r="A36" s="109" t="s">
        <v>31</v>
      </c>
      <c r="B36" s="18">
        <f t="shared" si="0"/>
        <v>11610008</v>
      </c>
      <c r="C36" s="4">
        <f t="shared" si="2"/>
        <v>70119</v>
      </c>
      <c r="D36" s="4">
        <f t="shared" si="2"/>
        <v>3591</v>
      </c>
      <c r="E36" s="4">
        <f t="shared" si="2"/>
        <v>20545</v>
      </c>
      <c r="F36" s="4">
        <f t="shared" si="2"/>
        <v>26453</v>
      </c>
      <c r="G36" s="4">
        <f t="shared" si="2"/>
        <v>2551</v>
      </c>
      <c r="H36" s="4">
        <f t="shared" si="2"/>
        <v>29486</v>
      </c>
      <c r="I36" s="4">
        <f t="shared" si="2"/>
        <v>32977</v>
      </c>
      <c r="J36" s="12">
        <f t="shared" si="2"/>
        <v>11795730</v>
      </c>
    </row>
    <row r="37" spans="1:10" x14ac:dyDescent="0.25">
      <c r="A37" s="109" t="s">
        <v>32</v>
      </c>
      <c r="B37" s="18">
        <f t="shared" si="0"/>
        <v>12870219</v>
      </c>
      <c r="C37" s="4">
        <f t="shared" si="2"/>
        <v>87868</v>
      </c>
      <c r="D37" s="4">
        <f t="shared" si="2"/>
        <v>3969</v>
      </c>
      <c r="E37" s="4">
        <f t="shared" si="2"/>
        <v>3981</v>
      </c>
      <c r="F37" s="4">
        <f t="shared" si="2"/>
        <v>4202</v>
      </c>
      <c r="G37" s="4">
        <f t="shared" si="2"/>
        <v>2418</v>
      </c>
      <c r="H37" s="4">
        <f t="shared" si="2"/>
        <v>13027</v>
      </c>
      <c r="I37" s="4">
        <f t="shared" si="2"/>
        <v>24801</v>
      </c>
      <c r="J37" s="12">
        <f t="shared" si="2"/>
        <v>13010485</v>
      </c>
    </row>
    <row r="38" spans="1:10" x14ac:dyDescent="0.25">
      <c r="A38" s="109" t="s">
        <v>33</v>
      </c>
      <c r="B38" s="18">
        <f t="shared" si="0"/>
        <v>8016183</v>
      </c>
      <c r="C38" s="4">
        <f t="shared" si="2"/>
        <v>69411</v>
      </c>
      <c r="D38" s="4">
        <f t="shared" si="2"/>
        <v>2582</v>
      </c>
      <c r="E38" s="4">
        <f t="shared" si="2"/>
        <v>296</v>
      </c>
      <c r="F38" s="4">
        <f t="shared" si="2"/>
        <v>907</v>
      </c>
      <c r="G38" s="4">
        <f t="shared" si="2"/>
        <v>1008</v>
      </c>
      <c r="H38" s="4">
        <f t="shared" si="2"/>
        <v>3062</v>
      </c>
      <c r="I38" s="4">
        <f t="shared" si="2"/>
        <v>10174</v>
      </c>
      <c r="J38" s="12">
        <f t="shared" si="2"/>
        <v>8103623</v>
      </c>
    </row>
    <row r="39" spans="1:10" x14ac:dyDescent="0.25">
      <c r="A39" s="109" t="s">
        <v>34</v>
      </c>
      <c r="B39" s="18">
        <f t="shared" si="0"/>
        <v>8074742</v>
      </c>
      <c r="C39" s="4">
        <f t="shared" si="2"/>
        <v>141195</v>
      </c>
      <c r="D39" s="4">
        <f t="shared" si="2"/>
        <v>7641</v>
      </c>
      <c r="E39" s="4">
        <f t="shared" si="2"/>
        <v>34</v>
      </c>
      <c r="F39" s="4">
        <f t="shared" si="2"/>
        <v>395</v>
      </c>
      <c r="G39" s="4">
        <f t="shared" si="2"/>
        <v>403</v>
      </c>
      <c r="H39" s="4">
        <f t="shared" si="2"/>
        <v>1110</v>
      </c>
      <c r="I39" s="4">
        <f t="shared" si="2"/>
        <v>5782</v>
      </c>
      <c r="J39" s="12">
        <f t="shared" si="2"/>
        <v>8231302</v>
      </c>
    </row>
    <row r="40" spans="1:10" x14ac:dyDescent="0.25">
      <c r="A40" s="109" t="s">
        <v>37</v>
      </c>
      <c r="B40" s="18">
        <f t="shared" si="0"/>
        <v>3319421</v>
      </c>
      <c r="C40" s="4">
        <f t="shared" si="2"/>
        <v>511973</v>
      </c>
      <c r="D40" s="4">
        <f t="shared" si="2"/>
        <v>9048</v>
      </c>
      <c r="E40" s="4">
        <f t="shared" si="2"/>
        <v>30</v>
      </c>
      <c r="F40" s="4">
        <f t="shared" si="2"/>
        <v>156</v>
      </c>
      <c r="G40" s="4">
        <f t="shared" si="2"/>
        <v>83</v>
      </c>
      <c r="H40" s="4">
        <f t="shared" si="2"/>
        <v>77</v>
      </c>
      <c r="I40" s="4">
        <f t="shared" si="2"/>
        <v>1006</v>
      </c>
      <c r="J40" s="12">
        <f t="shared" si="2"/>
        <v>3841794</v>
      </c>
    </row>
    <row r="41" spans="1:10" x14ac:dyDescent="0.25">
      <c r="A41" s="110" t="s">
        <v>85</v>
      </c>
      <c r="B41" s="21">
        <f t="shared" si="0"/>
        <v>62843000</v>
      </c>
      <c r="C41" s="10">
        <f t="shared" si="2"/>
        <v>965499</v>
      </c>
      <c r="D41" s="10">
        <f t="shared" si="2"/>
        <v>27841</v>
      </c>
      <c r="E41" s="10">
        <f t="shared" si="2"/>
        <v>47072</v>
      </c>
      <c r="F41" s="10">
        <f t="shared" si="2"/>
        <v>210193</v>
      </c>
      <c r="G41" s="10">
        <f t="shared" si="2"/>
        <v>8377</v>
      </c>
      <c r="H41" s="10">
        <f t="shared" si="2"/>
        <v>62275</v>
      </c>
      <c r="I41" s="10">
        <f t="shared" si="2"/>
        <v>136562</v>
      </c>
      <c r="J41" s="13">
        <f t="shared" si="2"/>
        <v>64300819</v>
      </c>
    </row>
    <row r="42" spans="1:10" x14ac:dyDescent="0.25">
      <c r="A42" s="111" t="s">
        <v>129</v>
      </c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0" x14ac:dyDescent="0.25">
      <c r="A4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18" x14ac:dyDescent="0.25">
      <c r="A1" s="1" t="s">
        <v>72</v>
      </c>
    </row>
    <row r="2" spans="1:18" x14ac:dyDescent="0.25">
      <c r="A2" s="3" t="s">
        <v>69</v>
      </c>
    </row>
    <row r="3" spans="1:18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</row>
    <row r="4" spans="1:18" x14ac:dyDescent="0.25">
      <c r="A4" s="17" t="s">
        <v>35</v>
      </c>
      <c r="B4" s="18">
        <v>143595</v>
      </c>
      <c r="C4" s="4">
        <v>2590</v>
      </c>
      <c r="D4" s="4">
        <v>14</v>
      </c>
      <c r="E4" s="4">
        <v>2</v>
      </c>
      <c r="F4" s="4">
        <v>5</v>
      </c>
      <c r="G4" s="4">
        <v>157</v>
      </c>
      <c r="H4" s="4">
        <v>12</v>
      </c>
      <c r="I4" s="4">
        <v>1519</v>
      </c>
      <c r="J4" s="12">
        <f>SUM(B4:I4)</f>
        <v>147894</v>
      </c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36</v>
      </c>
      <c r="B5" s="18">
        <v>91900</v>
      </c>
      <c r="C5" s="4">
        <v>4848</v>
      </c>
      <c r="D5" s="4">
        <v>33</v>
      </c>
      <c r="E5" s="4">
        <v>156</v>
      </c>
      <c r="F5" s="4">
        <v>3472</v>
      </c>
      <c r="G5" s="4">
        <v>123</v>
      </c>
      <c r="H5" s="4">
        <v>563</v>
      </c>
      <c r="I5" s="4">
        <v>2525</v>
      </c>
      <c r="J5" s="12">
        <f t="shared" ref="J5:J11" si="0">SUM(B5:I5)</f>
        <v>103620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30</v>
      </c>
      <c r="B6" s="18">
        <v>122856</v>
      </c>
      <c r="C6" s="4">
        <v>3395</v>
      </c>
      <c r="D6" s="4">
        <v>126</v>
      </c>
      <c r="E6" s="4">
        <v>1495</v>
      </c>
      <c r="F6" s="4">
        <v>9177</v>
      </c>
      <c r="G6" s="4">
        <v>297</v>
      </c>
      <c r="H6" s="4">
        <v>1905</v>
      </c>
      <c r="I6" s="4">
        <v>2734</v>
      </c>
      <c r="J6" s="12">
        <f t="shared" si="0"/>
        <v>141985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31</v>
      </c>
      <c r="B7" s="18">
        <v>689356</v>
      </c>
      <c r="C7" s="4">
        <v>12949</v>
      </c>
      <c r="D7" s="4">
        <v>783</v>
      </c>
      <c r="E7" s="4">
        <v>3232</v>
      </c>
      <c r="F7" s="4">
        <v>6021</v>
      </c>
      <c r="G7" s="4">
        <v>1096</v>
      </c>
      <c r="H7" s="4">
        <v>6142</v>
      </c>
      <c r="I7" s="4">
        <v>5188</v>
      </c>
      <c r="J7" s="12">
        <f t="shared" si="0"/>
        <v>724767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32</v>
      </c>
      <c r="B8" s="18">
        <v>797863</v>
      </c>
      <c r="C8" s="4">
        <v>14060</v>
      </c>
      <c r="D8" s="4">
        <v>540</v>
      </c>
      <c r="E8" s="4">
        <v>253</v>
      </c>
      <c r="F8" s="4">
        <v>530</v>
      </c>
      <c r="G8" s="4">
        <v>853</v>
      </c>
      <c r="H8" s="4">
        <v>2668</v>
      </c>
      <c r="I8" s="4">
        <v>2777</v>
      </c>
      <c r="J8" s="12">
        <f t="shared" si="0"/>
        <v>819544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19" t="s">
        <v>33</v>
      </c>
      <c r="B9" s="18">
        <v>417789</v>
      </c>
      <c r="C9" s="4">
        <v>10940</v>
      </c>
      <c r="D9" s="4">
        <v>210</v>
      </c>
      <c r="E9" s="4">
        <v>8</v>
      </c>
      <c r="F9" s="4">
        <v>84</v>
      </c>
      <c r="G9" s="4">
        <v>406</v>
      </c>
      <c r="H9" s="4">
        <v>471</v>
      </c>
      <c r="I9" s="4">
        <v>951</v>
      </c>
      <c r="J9" s="12">
        <f t="shared" si="0"/>
        <v>430859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19" t="s">
        <v>34</v>
      </c>
      <c r="B10" s="18">
        <v>415997</v>
      </c>
      <c r="C10" s="4">
        <v>19093</v>
      </c>
      <c r="D10" s="4">
        <v>214</v>
      </c>
      <c r="E10" s="4">
        <v>2</v>
      </c>
      <c r="F10" s="4">
        <v>26</v>
      </c>
      <c r="G10" s="4">
        <v>191</v>
      </c>
      <c r="H10" s="4">
        <v>156</v>
      </c>
      <c r="I10" s="4">
        <v>430</v>
      </c>
      <c r="J10" s="12">
        <f t="shared" si="0"/>
        <v>436109</v>
      </c>
      <c r="K10" s="114"/>
      <c r="L10" s="114"/>
      <c r="M10" s="114"/>
      <c r="N10" s="114"/>
      <c r="O10" s="114"/>
      <c r="P10" s="114"/>
      <c r="Q10" s="114"/>
      <c r="R10" s="114"/>
    </row>
    <row r="11" spans="1:18" x14ac:dyDescent="0.25">
      <c r="A11" s="19" t="s">
        <v>37</v>
      </c>
      <c r="B11" s="18">
        <v>102647</v>
      </c>
      <c r="C11" s="4">
        <v>7716</v>
      </c>
      <c r="D11" s="4">
        <v>118</v>
      </c>
      <c r="E11" s="4">
        <v>5</v>
      </c>
      <c r="F11" s="4">
        <v>18</v>
      </c>
      <c r="G11" s="4">
        <v>36</v>
      </c>
      <c r="H11" s="4">
        <v>11</v>
      </c>
      <c r="I11" s="4">
        <v>37</v>
      </c>
      <c r="J11" s="12">
        <f t="shared" si="0"/>
        <v>110588</v>
      </c>
      <c r="K11" s="114"/>
      <c r="L11" s="114"/>
      <c r="M11" s="114"/>
      <c r="N11" s="114"/>
      <c r="O11" s="114"/>
      <c r="P11" s="114"/>
      <c r="Q11" s="114"/>
      <c r="R11" s="114"/>
    </row>
    <row r="12" spans="1:18" x14ac:dyDescent="0.25">
      <c r="A12" s="20" t="s">
        <v>85</v>
      </c>
      <c r="B12" s="21">
        <f>SUM(B4:B11)</f>
        <v>2782003</v>
      </c>
      <c r="C12" s="10">
        <f t="shared" ref="C12:J12" si="1">SUM(C4:C11)</f>
        <v>75591</v>
      </c>
      <c r="D12" s="10">
        <f t="shared" si="1"/>
        <v>2038</v>
      </c>
      <c r="E12" s="10">
        <f t="shared" si="1"/>
        <v>5153</v>
      </c>
      <c r="F12" s="10">
        <f t="shared" si="1"/>
        <v>19333</v>
      </c>
      <c r="G12" s="10">
        <f t="shared" si="1"/>
        <v>3159</v>
      </c>
      <c r="H12" s="10">
        <f t="shared" si="1"/>
        <v>11928</v>
      </c>
      <c r="I12" s="10">
        <f t="shared" si="1"/>
        <v>16161</v>
      </c>
      <c r="J12" s="13">
        <f t="shared" si="1"/>
        <v>2915366</v>
      </c>
    </row>
    <row r="13" spans="1:18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8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8" x14ac:dyDescent="0.25">
      <c r="A15" s="39" t="s">
        <v>346</v>
      </c>
      <c r="B15" s="40"/>
      <c r="C15" s="40"/>
      <c r="D15" s="40"/>
      <c r="E15" s="40"/>
      <c r="F15" s="40"/>
      <c r="G15" s="40"/>
      <c r="H15" s="40"/>
      <c r="I15" s="40"/>
      <c r="J15" s="40"/>
    </row>
    <row r="17" spans="1:18" x14ac:dyDescent="0.25">
      <c r="A17" s="3" t="s">
        <v>70</v>
      </c>
    </row>
    <row r="18" spans="1:18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</row>
    <row r="19" spans="1:18" x14ac:dyDescent="0.25">
      <c r="A19" s="17" t="s">
        <v>35</v>
      </c>
      <c r="B19" s="18">
        <v>5809778</v>
      </c>
      <c r="C19" s="4">
        <v>13649</v>
      </c>
      <c r="D19" s="4">
        <v>15</v>
      </c>
      <c r="E19" s="4">
        <v>13</v>
      </c>
      <c r="F19" s="4">
        <v>57</v>
      </c>
      <c r="G19" s="4">
        <v>180</v>
      </c>
      <c r="H19" s="4">
        <v>30</v>
      </c>
      <c r="I19" s="4">
        <v>16890</v>
      </c>
      <c r="J19" s="12">
        <f>SUM(B19:I19)</f>
        <v>5840612</v>
      </c>
      <c r="K19" s="114"/>
      <c r="L19" s="114"/>
      <c r="M19" s="114"/>
      <c r="N19" s="114"/>
      <c r="O19" s="114"/>
      <c r="P19" s="114"/>
      <c r="Q19" s="114"/>
      <c r="R19" s="114"/>
    </row>
    <row r="20" spans="1:18" x14ac:dyDescent="0.25">
      <c r="A20" s="19" t="s">
        <v>36</v>
      </c>
      <c r="B20" s="18">
        <v>1817836</v>
      </c>
      <c r="C20" s="4">
        <v>11537</v>
      </c>
      <c r="D20" s="4">
        <v>87</v>
      </c>
      <c r="E20" s="4">
        <v>2372</v>
      </c>
      <c r="F20" s="4">
        <v>53775</v>
      </c>
      <c r="G20" s="4">
        <v>171</v>
      </c>
      <c r="H20" s="4">
        <v>2476</v>
      </c>
      <c r="I20" s="4">
        <v>4843</v>
      </c>
      <c r="J20" s="12">
        <f t="shared" ref="J20:J26" si="2">SUM(B20:I20)</f>
        <v>1893097</v>
      </c>
      <c r="K20" s="114"/>
      <c r="L20" s="114"/>
      <c r="M20" s="114"/>
      <c r="N20" s="114"/>
      <c r="O20" s="114"/>
      <c r="P20" s="114"/>
      <c r="Q20" s="114"/>
      <c r="R20" s="114"/>
    </row>
    <row r="21" spans="1:18" x14ac:dyDescent="0.25">
      <c r="A21" s="19" t="s">
        <v>30</v>
      </c>
      <c r="B21" s="18">
        <v>1652823</v>
      </c>
      <c r="C21" s="4">
        <v>13638</v>
      </c>
      <c r="D21" s="4">
        <v>251</v>
      </c>
      <c r="E21" s="4">
        <v>16231</v>
      </c>
      <c r="F21" s="4">
        <v>36994</v>
      </c>
      <c r="G21" s="4">
        <v>374</v>
      </c>
      <c r="H21" s="4">
        <v>10073</v>
      </c>
      <c r="I21" s="4">
        <v>4800</v>
      </c>
      <c r="J21" s="12">
        <f t="shared" si="2"/>
        <v>1735184</v>
      </c>
      <c r="K21" s="114"/>
      <c r="L21" s="114"/>
      <c r="M21" s="114"/>
      <c r="N21" s="114"/>
      <c r="O21" s="114"/>
      <c r="P21" s="114"/>
      <c r="Q21" s="114"/>
      <c r="R21" s="114"/>
    </row>
    <row r="22" spans="1:18" x14ac:dyDescent="0.25">
      <c r="A22" s="19" t="s">
        <v>31</v>
      </c>
      <c r="B22" s="18">
        <v>4993995</v>
      </c>
      <c r="C22" s="4">
        <v>32515</v>
      </c>
      <c r="D22" s="4">
        <v>855</v>
      </c>
      <c r="E22" s="4">
        <v>15558</v>
      </c>
      <c r="F22" s="4">
        <v>12456</v>
      </c>
      <c r="G22" s="4">
        <v>912</v>
      </c>
      <c r="H22" s="4">
        <v>22318</v>
      </c>
      <c r="I22" s="4">
        <v>13474</v>
      </c>
      <c r="J22" s="12">
        <f t="shared" si="2"/>
        <v>5092083</v>
      </c>
      <c r="K22" s="114"/>
      <c r="L22" s="114"/>
      <c r="M22" s="114"/>
      <c r="N22" s="114"/>
      <c r="O22" s="114"/>
      <c r="P22" s="114"/>
      <c r="Q22" s="114"/>
      <c r="R22" s="114"/>
    </row>
    <row r="23" spans="1:18" x14ac:dyDescent="0.25">
      <c r="A23" s="19" t="s">
        <v>32</v>
      </c>
      <c r="B23" s="18">
        <v>5528723</v>
      </c>
      <c r="C23" s="4">
        <v>45114</v>
      </c>
      <c r="D23" s="4">
        <v>1030</v>
      </c>
      <c r="E23" s="4">
        <v>3430</v>
      </c>
      <c r="F23" s="4">
        <v>2601</v>
      </c>
      <c r="G23" s="4">
        <v>1195</v>
      </c>
      <c r="H23" s="4">
        <v>9655</v>
      </c>
      <c r="I23" s="4">
        <v>11678</v>
      </c>
      <c r="J23" s="12">
        <f t="shared" si="2"/>
        <v>5603426</v>
      </c>
      <c r="K23" s="114"/>
      <c r="L23" s="114"/>
      <c r="M23" s="114"/>
      <c r="N23" s="114"/>
      <c r="O23" s="114"/>
      <c r="P23" s="114"/>
      <c r="Q23" s="114"/>
      <c r="R23" s="114"/>
    </row>
    <row r="24" spans="1:18" x14ac:dyDescent="0.25">
      <c r="A24" s="19" t="s">
        <v>33</v>
      </c>
      <c r="B24" s="18">
        <v>3430232</v>
      </c>
      <c r="C24" s="4">
        <v>34905</v>
      </c>
      <c r="D24" s="4">
        <v>722</v>
      </c>
      <c r="E24" s="4">
        <v>256</v>
      </c>
      <c r="F24" s="4">
        <v>493</v>
      </c>
      <c r="G24" s="4">
        <v>465</v>
      </c>
      <c r="H24" s="4">
        <v>2423</v>
      </c>
      <c r="I24" s="4">
        <v>4989</v>
      </c>
      <c r="J24" s="12">
        <f t="shared" si="2"/>
        <v>3474485</v>
      </c>
      <c r="K24" s="114"/>
      <c r="L24" s="114"/>
      <c r="M24" s="114"/>
      <c r="N24" s="114"/>
      <c r="O24" s="114"/>
      <c r="P24" s="114"/>
      <c r="Q24" s="114"/>
      <c r="R24" s="114"/>
    </row>
    <row r="25" spans="1:18" x14ac:dyDescent="0.25">
      <c r="A25" s="19" t="s">
        <v>34</v>
      </c>
      <c r="B25" s="18">
        <v>3294929</v>
      </c>
      <c r="C25" s="4">
        <v>53850</v>
      </c>
      <c r="D25" s="4">
        <v>1535</v>
      </c>
      <c r="E25" s="4">
        <v>20</v>
      </c>
      <c r="F25" s="4">
        <v>256</v>
      </c>
      <c r="G25" s="4">
        <v>155</v>
      </c>
      <c r="H25" s="4">
        <v>913</v>
      </c>
      <c r="I25" s="4">
        <v>2754</v>
      </c>
      <c r="J25" s="12">
        <f t="shared" si="2"/>
        <v>3354412</v>
      </c>
      <c r="K25" s="114"/>
      <c r="L25" s="114"/>
      <c r="M25" s="114"/>
      <c r="N25" s="114"/>
      <c r="O25" s="114"/>
      <c r="P25" s="114"/>
      <c r="Q25" s="114"/>
      <c r="R25" s="114"/>
    </row>
    <row r="26" spans="1:18" x14ac:dyDescent="0.25">
      <c r="A26" s="19" t="s">
        <v>37</v>
      </c>
      <c r="B26" s="18">
        <v>1120949</v>
      </c>
      <c r="C26" s="4">
        <v>106998</v>
      </c>
      <c r="D26" s="4">
        <v>1316</v>
      </c>
      <c r="E26" s="4">
        <v>22</v>
      </c>
      <c r="F26" s="4">
        <v>82</v>
      </c>
      <c r="G26" s="4">
        <v>20</v>
      </c>
      <c r="H26" s="4">
        <v>60</v>
      </c>
      <c r="I26" s="4">
        <v>435</v>
      </c>
      <c r="J26" s="12">
        <f t="shared" si="2"/>
        <v>1229882</v>
      </c>
      <c r="K26" s="114"/>
      <c r="L26" s="114"/>
      <c r="M26" s="114"/>
      <c r="N26" s="114"/>
      <c r="O26" s="114"/>
      <c r="P26" s="114"/>
      <c r="Q26" s="114"/>
      <c r="R26" s="114"/>
    </row>
    <row r="27" spans="1:18" x14ac:dyDescent="0.25">
      <c r="A27" s="20" t="s">
        <v>85</v>
      </c>
      <c r="B27" s="21">
        <f>SUM(B19:B26)</f>
        <v>27649265</v>
      </c>
      <c r="C27" s="10">
        <f t="shared" ref="C27" si="3">SUM(C19:C26)</f>
        <v>312206</v>
      </c>
      <c r="D27" s="10">
        <f t="shared" ref="D27" si="4">SUM(D19:D26)</f>
        <v>5811</v>
      </c>
      <c r="E27" s="10">
        <f t="shared" ref="E27" si="5">SUM(E19:E26)</f>
        <v>37902</v>
      </c>
      <c r="F27" s="10">
        <f t="shared" ref="F27" si="6">SUM(F19:F26)</f>
        <v>106714</v>
      </c>
      <c r="G27" s="10">
        <f t="shared" ref="G27" si="7">SUM(G19:G26)</f>
        <v>3472</v>
      </c>
      <c r="H27" s="10">
        <f t="shared" ref="H27" si="8">SUM(H19:H26)</f>
        <v>47948</v>
      </c>
      <c r="I27" s="10">
        <f t="shared" ref="I27:J27" si="9">SUM(I19:I26)</f>
        <v>59863</v>
      </c>
      <c r="J27" s="13">
        <f t="shared" si="9"/>
        <v>28223181</v>
      </c>
    </row>
    <row r="28" spans="1:18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8" x14ac:dyDescent="0.25">
      <c r="A29" s="39" t="s">
        <v>346</v>
      </c>
      <c r="B29" s="40"/>
      <c r="C29" s="40"/>
      <c r="D29" s="40"/>
      <c r="E29" s="40"/>
      <c r="F29" s="40"/>
      <c r="G29" s="40"/>
      <c r="H29" s="40"/>
      <c r="I29" s="40"/>
      <c r="J29" s="40"/>
    </row>
    <row r="31" spans="1:18" x14ac:dyDescent="0.25">
      <c r="A31" s="3" t="s">
        <v>28</v>
      </c>
    </row>
    <row r="32" spans="1:18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10">B4+B19</f>
        <v>5953373</v>
      </c>
      <c r="C33" s="4">
        <f t="shared" ref="C33:J33" si="11">C4+C19</f>
        <v>16239</v>
      </c>
      <c r="D33" s="4">
        <f t="shared" si="11"/>
        <v>29</v>
      </c>
      <c r="E33" s="4">
        <f t="shared" si="11"/>
        <v>15</v>
      </c>
      <c r="F33" s="4">
        <f t="shared" si="11"/>
        <v>62</v>
      </c>
      <c r="G33" s="4">
        <f t="shared" si="11"/>
        <v>337</v>
      </c>
      <c r="H33" s="4">
        <f t="shared" si="11"/>
        <v>42</v>
      </c>
      <c r="I33" s="4">
        <f t="shared" si="11"/>
        <v>18409</v>
      </c>
      <c r="J33" s="12">
        <f t="shared" si="11"/>
        <v>5988506</v>
      </c>
    </row>
    <row r="34" spans="1:10" x14ac:dyDescent="0.25">
      <c r="A34" s="19" t="s">
        <v>36</v>
      </c>
      <c r="B34" s="18">
        <f t="shared" si="10"/>
        <v>1909736</v>
      </c>
      <c r="C34" s="4">
        <f t="shared" ref="C34:J41" si="12">C5+C20</f>
        <v>16385</v>
      </c>
      <c r="D34" s="4">
        <f t="shared" si="12"/>
        <v>120</v>
      </c>
      <c r="E34" s="4">
        <f t="shared" si="12"/>
        <v>2528</v>
      </c>
      <c r="F34" s="4">
        <f t="shared" si="12"/>
        <v>57247</v>
      </c>
      <c r="G34" s="4">
        <f t="shared" si="12"/>
        <v>294</v>
      </c>
      <c r="H34" s="4">
        <f t="shared" si="12"/>
        <v>3039</v>
      </c>
      <c r="I34" s="4">
        <f t="shared" si="12"/>
        <v>7368</v>
      </c>
      <c r="J34" s="12">
        <f t="shared" si="12"/>
        <v>1996717</v>
      </c>
    </row>
    <row r="35" spans="1:10" x14ac:dyDescent="0.25">
      <c r="A35" s="19" t="s">
        <v>30</v>
      </c>
      <c r="B35" s="18">
        <f t="shared" si="10"/>
        <v>1775679</v>
      </c>
      <c r="C35" s="4">
        <f t="shared" si="12"/>
        <v>17033</v>
      </c>
      <c r="D35" s="4">
        <f t="shared" si="12"/>
        <v>377</v>
      </c>
      <c r="E35" s="4">
        <f t="shared" si="12"/>
        <v>17726</v>
      </c>
      <c r="F35" s="4">
        <f t="shared" si="12"/>
        <v>46171</v>
      </c>
      <c r="G35" s="4">
        <f t="shared" si="12"/>
        <v>671</v>
      </c>
      <c r="H35" s="4">
        <f t="shared" si="12"/>
        <v>11978</v>
      </c>
      <c r="I35" s="4">
        <f t="shared" si="12"/>
        <v>7534</v>
      </c>
      <c r="J35" s="12">
        <f t="shared" si="12"/>
        <v>1877169</v>
      </c>
    </row>
    <row r="36" spans="1:10" x14ac:dyDescent="0.25">
      <c r="A36" s="19" t="s">
        <v>31</v>
      </c>
      <c r="B36" s="18">
        <f t="shared" si="10"/>
        <v>5683351</v>
      </c>
      <c r="C36" s="4">
        <f t="shared" si="12"/>
        <v>45464</v>
      </c>
      <c r="D36" s="4">
        <f t="shared" si="12"/>
        <v>1638</v>
      </c>
      <c r="E36" s="4">
        <f t="shared" si="12"/>
        <v>18790</v>
      </c>
      <c r="F36" s="4">
        <f t="shared" si="12"/>
        <v>18477</v>
      </c>
      <c r="G36" s="4">
        <f t="shared" si="12"/>
        <v>2008</v>
      </c>
      <c r="H36" s="4">
        <f t="shared" si="12"/>
        <v>28460</v>
      </c>
      <c r="I36" s="4">
        <f t="shared" si="12"/>
        <v>18662</v>
      </c>
      <c r="J36" s="12">
        <f t="shared" si="12"/>
        <v>5816850</v>
      </c>
    </row>
    <row r="37" spans="1:10" x14ac:dyDescent="0.25">
      <c r="A37" s="19" t="s">
        <v>32</v>
      </c>
      <c r="B37" s="18">
        <f t="shared" si="10"/>
        <v>6326586</v>
      </c>
      <c r="C37" s="4">
        <f t="shared" si="12"/>
        <v>59174</v>
      </c>
      <c r="D37" s="4">
        <f t="shared" si="12"/>
        <v>1570</v>
      </c>
      <c r="E37" s="4">
        <f t="shared" si="12"/>
        <v>3683</v>
      </c>
      <c r="F37" s="4">
        <f t="shared" si="12"/>
        <v>3131</v>
      </c>
      <c r="G37" s="4">
        <f t="shared" si="12"/>
        <v>2048</v>
      </c>
      <c r="H37" s="4">
        <f t="shared" si="12"/>
        <v>12323</v>
      </c>
      <c r="I37" s="4">
        <f t="shared" si="12"/>
        <v>14455</v>
      </c>
      <c r="J37" s="12">
        <f t="shared" si="12"/>
        <v>6422970</v>
      </c>
    </row>
    <row r="38" spans="1:10" x14ac:dyDescent="0.25">
      <c r="A38" s="19" t="s">
        <v>33</v>
      </c>
      <c r="B38" s="18">
        <f t="shared" si="10"/>
        <v>3848021</v>
      </c>
      <c r="C38" s="4">
        <f t="shared" si="12"/>
        <v>45845</v>
      </c>
      <c r="D38" s="4">
        <f t="shared" si="12"/>
        <v>932</v>
      </c>
      <c r="E38" s="4">
        <f t="shared" si="12"/>
        <v>264</v>
      </c>
      <c r="F38" s="4">
        <f t="shared" si="12"/>
        <v>577</v>
      </c>
      <c r="G38" s="4">
        <f t="shared" si="12"/>
        <v>871</v>
      </c>
      <c r="H38" s="4">
        <f t="shared" si="12"/>
        <v>2894</v>
      </c>
      <c r="I38" s="4">
        <f t="shared" si="12"/>
        <v>5940</v>
      </c>
      <c r="J38" s="12">
        <f t="shared" si="12"/>
        <v>3905344</v>
      </c>
    </row>
    <row r="39" spans="1:10" x14ac:dyDescent="0.25">
      <c r="A39" s="19" t="s">
        <v>34</v>
      </c>
      <c r="B39" s="18">
        <f t="shared" si="10"/>
        <v>3710926</v>
      </c>
      <c r="C39" s="4">
        <f t="shared" si="12"/>
        <v>72943</v>
      </c>
      <c r="D39" s="4">
        <f t="shared" si="12"/>
        <v>1749</v>
      </c>
      <c r="E39" s="4">
        <f t="shared" si="12"/>
        <v>22</v>
      </c>
      <c r="F39" s="4">
        <f t="shared" si="12"/>
        <v>282</v>
      </c>
      <c r="G39" s="4">
        <f t="shared" si="12"/>
        <v>346</v>
      </c>
      <c r="H39" s="4">
        <f t="shared" si="12"/>
        <v>1069</v>
      </c>
      <c r="I39" s="4">
        <f t="shared" si="12"/>
        <v>3184</v>
      </c>
      <c r="J39" s="12">
        <f t="shared" si="12"/>
        <v>3790521</v>
      </c>
    </row>
    <row r="40" spans="1:10" x14ac:dyDescent="0.25">
      <c r="A40" s="19" t="s">
        <v>37</v>
      </c>
      <c r="B40" s="18">
        <f t="shared" si="10"/>
        <v>1223596</v>
      </c>
      <c r="C40" s="4">
        <f t="shared" si="12"/>
        <v>114714</v>
      </c>
      <c r="D40" s="4">
        <f t="shared" si="12"/>
        <v>1434</v>
      </c>
      <c r="E40" s="4">
        <f t="shared" si="12"/>
        <v>27</v>
      </c>
      <c r="F40" s="4">
        <f t="shared" si="12"/>
        <v>100</v>
      </c>
      <c r="G40" s="4">
        <f t="shared" si="12"/>
        <v>56</v>
      </c>
      <c r="H40" s="4">
        <f t="shared" si="12"/>
        <v>71</v>
      </c>
      <c r="I40" s="4">
        <f t="shared" si="12"/>
        <v>472</v>
      </c>
      <c r="J40" s="12">
        <f t="shared" si="12"/>
        <v>1340470</v>
      </c>
    </row>
    <row r="41" spans="1:10" x14ac:dyDescent="0.25">
      <c r="A41" s="20" t="s">
        <v>85</v>
      </c>
      <c r="B41" s="21">
        <f t="shared" si="10"/>
        <v>30431268</v>
      </c>
      <c r="C41" s="10">
        <f t="shared" si="12"/>
        <v>387797</v>
      </c>
      <c r="D41" s="10">
        <f t="shared" si="12"/>
        <v>7849</v>
      </c>
      <c r="E41" s="10">
        <f t="shared" si="12"/>
        <v>43055</v>
      </c>
      <c r="F41" s="10">
        <f t="shared" si="12"/>
        <v>126047</v>
      </c>
      <c r="G41" s="10">
        <f t="shared" si="12"/>
        <v>6631</v>
      </c>
      <c r="H41" s="10">
        <f t="shared" si="12"/>
        <v>59876</v>
      </c>
      <c r="I41" s="10">
        <f t="shared" si="12"/>
        <v>76024</v>
      </c>
      <c r="J41" s="13">
        <f t="shared" si="12"/>
        <v>31138547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18" x14ac:dyDescent="0.25">
      <c r="A1" s="1" t="s">
        <v>73</v>
      </c>
    </row>
    <row r="2" spans="1:18" x14ac:dyDescent="0.25">
      <c r="A2" s="3" t="s">
        <v>69</v>
      </c>
    </row>
    <row r="3" spans="1:18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</row>
    <row r="4" spans="1:18" x14ac:dyDescent="0.25">
      <c r="A4" s="17" t="s">
        <v>35</v>
      </c>
      <c r="B4" s="18">
        <v>140181</v>
      </c>
      <c r="C4" s="4">
        <v>2203</v>
      </c>
      <c r="D4" s="4">
        <v>4</v>
      </c>
      <c r="E4" s="4">
        <v>0</v>
      </c>
      <c r="F4" s="4">
        <v>4</v>
      </c>
      <c r="G4" s="4">
        <v>115</v>
      </c>
      <c r="H4" s="4">
        <v>5</v>
      </c>
      <c r="I4" s="4">
        <v>1653</v>
      </c>
      <c r="J4" s="12">
        <f>SUM(B4:I4)</f>
        <v>144165</v>
      </c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36</v>
      </c>
      <c r="B5" s="18">
        <v>90219</v>
      </c>
      <c r="C5" s="4">
        <v>1871</v>
      </c>
      <c r="D5" s="4">
        <v>30</v>
      </c>
      <c r="E5" s="4">
        <v>6</v>
      </c>
      <c r="F5" s="4">
        <v>2795</v>
      </c>
      <c r="G5" s="4">
        <v>39</v>
      </c>
      <c r="H5" s="4">
        <v>37</v>
      </c>
      <c r="I5" s="4">
        <v>486</v>
      </c>
      <c r="J5" s="12">
        <f t="shared" ref="J5:J11" si="0">SUM(B5:I5)</f>
        <v>95483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30</v>
      </c>
      <c r="B6" s="18">
        <v>150447</v>
      </c>
      <c r="C6" s="4">
        <v>2647</v>
      </c>
      <c r="D6" s="4">
        <v>159</v>
      </c>
      <c r="E6" s="4">
        <v>58</v>
      </c>
      <c r="F6" s="4">
        <v>8206</v>
      </c>
      <c r="G6" s="4">
        <v>97</v>
      </c>
      <c r="H6" s="4">
        <v>95</v>
      </c>
      <c r="I6" s="4">
        <v>541</v>
      </c>
      <c r="J6" s="12">
        <f t="shared" si="0"/>
        <v>162250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31</v>
      </c>
      <c r="B7" s="18">
        <v>823721</v>
      </c>
      <c r="C7" s="4">
        <v>6268</v>
      </c>
      <c r="D7" s="4">
        <v>1056</v>
      </c>
      <c r="E7" s="4">
        <v>55</v>
      </c>
      <c r="F7" s="4">
        <v>3039</v>
      </c>
      <c r="G7" s="4">
        <v>385</v>
      </c>
      <c r="H7" s="4">
        <v>328</v>
      </c>
      <c r="I7" s="4">
        <v>1840</v>
      </c>
      <c r="J7" s="12">
        <f t="shared" si="0"/>
        <v>836692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32</v>
      </c>
      <c r="B8" s="18">
        <v>834519</v>
      </c>
      <c r="C8" s="4">
        <v>2901</v>
      </c>
      <c r="D8" s="4">
        <v>1058</v>
      </c>
      <c r="E8" s="4">
        <v>3</v>
      </c>
      <c r="F8" s="4">
        <v>156</v>
      </c>
      <c r="G8" s="4">
        <v>175</v>
      </c>
      <c r="H8" s="4">
        <v>180</v>
      </c>
      <c r="I8" s="4">
        <v>1147</v>
      </c>
      <c r="J8" s="12">
        <f t="shared" si="0"/>
        <v>840139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19" t="s">
        <v>33</v>
      </c>
      <c r="B9" s="18">
        <v>453008</v>
      </c>
      <c r="C9" s="4">
        <v>1635</v>
      </c>
      <c r="D9" s="4">
        <v>459</v>
      </c>
      <c r="E9" s="4">
        <v>1</v>
      </c>
      <c r="F9" s="4">
        <v>51</v>
      </c>
      <c r="G9" s="4">
        <v>80</v>
      </c>
      <c r="H9" s="4">
        <v>32</v>
      </c>
      <c r="I9" s="4">
        <v>387</v>
      </c>
      <c r="J9" s="12">
        <f t="shared" si="0"/>
        <v>455653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19" t="s">
        <v>34</v>
      </c>
      <c r="B10" s="18">
        <v>378278</v>
      </c>
      <c r="C10" s="4">
        <v>3516</v>
      </c>
      <c r="D10" s="4">
        <v>932</v>
      </c>
      <c r="E10" s="4">
        <v>0</v>
      </c>
      <c r="F10" s="4">
        <v>14</v>
      </c>
      <c r="G10" s="4">
        <v>27</v>
      </c>
      <c r="H10" s="4">
        <v>4</v>
      </c>
      <c r="I10" s="4">
        <v>162</v>
      </c>
      <c r="J10" s="12">
        <f t="shared" si="0"/>
        <v>382933</v>
      </c>
      <c r="K10" s="114"/>
      <c r="L10" s="114"/>
      <c r="M10" s="114"/>
      <c r="N10" s="114"/>
      <c r="O10" s="114"/>
      <c r="P10" s="114"/>
      <c r="Q10" s="114"/>
      <c r="R10" s="114"/>
    </row>
    <row r="11" spans="1:18" x14ac:dyDescent="0.25">
      <c r="A11" s="19" t="s">
        <v>37</v>
      </c>
      <c r="B11" s="18">
        <v>131992</v>
      </c>
      <c r="C11" s="4">
        <v>16974</v>
      </c>
      <c r="D11" s="4">
        <v>619</v>
      </c>
      <c r="E11" s="4">
        <v>0</v>
      </c>
      <c r="F11" s="4">
        <v>12</v>
      </c>
      <c r="G11" s="4">
        <v>3</v>
      </c>
      <c r="H11" s="4">
        <v>1</v>
      </c>
      <c r="I11" s="4">
        <v>19</v>
      </c>
      <c r="J11" s="12">
        <f t="shared" si="0"/>
        <v>149620</v>
      </c>
      <c r="K11" s="114"/>
      <c r="L11" s="114"/>
      <c r="M11" s="114"/>
      <c r="N11" s="114"/>
      <c r="O11" s="114"/>
      <c r="P11" s="114"/>
      <c r="Q11" s="114"/>
      <c r="R11" s="114"/>
    </row>
    <row r="12" spans="1:18" x14ac:dyDescent="0.25">
      <c r="A12" s="20" t="s">
        <v>85</v>
      </c>
      <c r="B12" s="21">
        <f>SUM(B4:B11)</f>
        <v>3002365</v>
      </c>
      <c r="C12" s="10">
        <f t="shared" ref="C12:J12" si="1">SUM(C4:C11)</f>
        <v>38015</v>
      </c>
      <c r="D12" s="10">
        <f t="shared" si="1"/>
        <v>4317</v>
      </c>
      <c r="E12" s="10">
        <f t="shared" si="1"/>
        <v>123</v>
      </c>
      <c r="F12" s="10">
        <f t="shared" si="1"/>
        <v>14277</v>
      </c>
      <c r="G12" s="10">
        <f t="shared" si="1"/>
        <v>921</v>
      </c>
      <c r="H12" s="10">
        <f t="shared" si="1"/>
        <v>682</v>
      </c>
      <c r="I12" s="10">
        <f t="shared" si="1"/>
        <v>6235</v>
      </c>
      <c r="J12" s="13">
        <f t="shared" si="1"/>
        <v>3066935</v>
      </c>
    </row>
    <row r="13" spans="1:18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8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8" x14ac:dyDescent="0.25">
      <c r="A15" s="39" t="s">
        <v>346</v>
      </c>
      <c r="B15" s="40"/>
      <c r="C15" s="40"/>
      <c r="D15" s="40"/>
      <c r="E15" s="40"/>
      <c r="F15" s="40"/>
      <c r="G15" s="40"/>
      <c r="H15" s="40"/>
      <c r="I15" s="40"/>
      <c r="J15" s="40"/>
    </row>
    <row r="17" spans="1:18" x14ac:dyDescent="0.25">
      <c r="A17" s="3" t="s">
        <v>70</v>
      </c>
    </row>
    <row r="18" spans="1:18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</row>
    <row r="19" spans="1:18" x14ac:dyDescent="0.25">
      <c r="A19" s="17" t="s">
        <v>35</v>
      </c>
      <c r="B19" s="18">
        <v>5552243</v>
      </c>
      <c r="C19" s="4">
        <v>10676</v>
      </c>
      <c r="D19" s="4">
        <v>14</v>
      </c>
      <c r="E19" s="4">
        <v>4</v>
      </c>
      <c r="F19" s="4">
        <v>30</v>
      </c>
      <c r="G19" s="4">
        <v>177</v>
      </c>
      <c r="H19" s="4">
        <v>24</v>
      </c>
      <c r="I19" s="4">
        <v>16329</v>
      </c>
      <c r="J19" s="12">
        <f>SUM(B19:I19)</f>
        <v>5579497</v>
      </c>
      <c r="K19" s="114"/>
      <c r="L19" s="114"/>
      <c r="M19" s="114"/>
      <c r="N19" s="114"/>
      <c r="O19" s="114"/>
      <c r="P19" s="114"/>
      <c r="Q19" s="114"/>
      <c r="R19" s="114"/>
    </row>
    <row r="20" spans="1:18" x14ac:dyDescent="0.25">
      <c r="A20" s="19" t="s">
        <v>36</v>
      </c>
      <c r="B20" s="18">
        <v>1742363</v>
      </c>
      <c r="C20" s="4">
        <v>9188</v>
      </c>
      <c r="D20" s="4">
        <v>91</v>
      </c>
      <c r="E20" s="4">
        <v>232</v>
      </c>
      <c r="F20" s="4">
        <v>40185</v>
      </c>
      <c r="G20" s="4">
        <v>80</v>
      </c>
      <c r="H20" s="4">
        <v>71</v>
      </c>
      <c r="I20" s="4">
        <v>4663</v>
      </c>
      <c r="J20" s="12">
        <f t="shared" ref="J20:J26" si="2">SUM(B20:I20)</f>
        <v>1796873</v>
      </c>
      <c r="K20" s="114"/>
      <c r="L20" s="114"/>
      <c r="M20" s="114"/>
      <c r="N20" s="114"/>
      <c r="O20" s="114"/>
      <c r="P20" s="114"/>
      <c r="Q20" s="114"/>
      <c r="R20" s="114"/>
    </row>
    <row r="21" spans="1:18" x14ac:dyDescent="0.25">
      <c r="A21" s="19" t="s">
        <v>30</v>
      </c>
      <c r="B21" s="18">
        <v>1638186</v>
      </c>
      <c r="C21" s="4">
        <v>8691</v>
      </c>
      <c r="D21" s="4">
        <v>186</v>
      </c>
      <c r="E21" s="4">
        <v>1617</v>
      </c>
      <c r="F21" s="4">
        <v>23380</v>
      </c>
      <c r="G21" s="4">
        <v>104</v>
      </c>
      <c r="H21" s="4">
        <v>222</v>
      </c>
      <c r="I21" s="4">
        <v>4839</v>
      </c>
      <c r="J21" s="12">
        <f t="shared" si="2"/>
        <v>1677225</v>
      </c>
      <c r="K21" s="114"/>
      <c r="L21" s="114"/>
      <c r="M21" s="114"/>
      <c r="N21" s="114"/>
      <c r="O21" s="114"/>
      <c r="P21" s="114"/>
      <c r="Q21" s="114"/>
      <c r="R21" s="114"/>
    </row>
    <row r="22" spans="1:18" x14ac:dyDescent="0.25">
      <c r="A22" s="19" t="s">
        <v>31</v>
      </c>
      <c r="B22" s="18">
        <v>5102936</v>
      </c>
      <c r="C22" s="4">
        <v>18387</v>
      </c>
      <c r="D22" s="4">
        <v>897</v>
      </c>
      <c r="E22" s="4">
        <v>1700</v>
      </c>
      <c r="F22" s="4">
        <v>4937</v>
      </c>
      <c r="G22" s="4">
        <v>158</v>
      </c>
      <c r="H22" s="4">
        <v>698</v>
      </c>
      <c r="I22" s="4">
        <v>12475</v>
      </c>
      <c r="J22" s="12">
        <f t="shared" si="2"/>
        <v>5142188</v>
      </c>
      <c r="K22" s="114"/>
      <c r="L22" s="114"/>
      <c r="M22" s="114"/>
      <c r="N22" s="114"/>
      <c r="O22" s="114"/>
      <c r="P22" s="114"/>
      <c r="Q22" s="114"/>
      <c r="R22" s="114"/>
    </row>
    <row r="23" spans="1:18" x14ac:dyDescent="0.25">
      <c r="A23" s="19" t="s">
        <v>32</v>
      </c>
      <c r="B23" s="18">
        <v>5709114</v>
      </c>
      <c r="C23" s="4">
        <v>25793</v>
      </c>
      <c r="D23" s="4">
        <v>1341</v>
      </c>
      <c r="E23" s="4">
        <v>295</v>
      </c>
      <c r="F23" s="4">
        <v>915</v>
      </c>
      <c r="G23" s="4">
        <v>195</v>
      </c>
      <c r="H23" s="4">
        <v>524</v>
      </c>
      <c r="I23" s="4">
        <v>9199</v>
      </c>
      <c r="J23" s="12">
        <f t="shared" si="2"/>
        <v>5747376</v>
      </c>
      <c r="K23" s="114"/>
      <c r="L23" s="114"/>
      <c r="M23" s="114"/>
      <c r="N23" s="114"/>
      <c r="O23" s="114"/>
      <c r="P23" s="114"/>
      <c r="Q23" s="114"/>
      <c r="R23" s="114"/>
    </row>
    <row r="24" spans="1:18" x14ac:dyDescent="0.25">
      <c r="A24" s="19" t="s">
        <v>33</v>
      </c>
      <c r="B24" s="18">
        <v>3715154</v>
      </c>
      <c r="C24" s="4">
        <v>21931</v>
      </c>
      <c r="D24" s="4">
        <v>1191</v>
      </c>
      <c r="E24" s="4">
        <v>31</v>
      </c>
      <c r="F24" s="4">
        <v>279</v>
      </c>
      <c r="G24" s="4">
        <v>57</v>
      </c>
      <c r="H24" s="4">
        <v>136</v>
      </c>
      <c r="I24" s="4">
        <v>3847</v>
      </c>
      <c r="J24" s="12">
        <f t="shared" si="2"/>
        <v>3742626</v>
      </c>
      <c r="K24" s="114"/>
      <c r="L24" s="114"/>
      <c r="M24" s="114"/>
      <c r="N24" s="114"/>
      <c r="O24" s="114"/>
      <c r="P24" s="114"/>
      <c r="Q24" s="114"/>
      <c r="R24" s="114"/>
    </row>
    <row r="25" spans="1:18" x14ac:dyDescent="0.25">
      <c r="A25" s="19" t="s">
        <v>34</v>
      </c>
      <c r="B25" s="18">
        <v>3985538</v>
      </c>
      <c r="C25" s="4">
        <v>64736</v>
      </c>
      <c r="D25" s="4">
        <v>4960</v>
      </c>
      <c r="E25" s="4">
        <v>12</v>
      </c>
      <c r="F25" s="4">
        <v>99</v>
      </c>
      <c r="G25" s="4">
        <v>30</v>
      </c>
      <c r="H25" s="4">
        <v>37</v>
      </c>
      <c r="I25" s="4">
        <v>2436</v>
      </c>
      <c r="J25" s="12">
        <f t="shared" si="2"/>
        <v>4057848</v>
      </c>
      <c r="K25" s="114"/>
      <c r="L25" s="114"/>
      <c r="M25" s="114"/>
      <c r="N25" s="114"/>
      <c r="O25" s="114"/>
      <c r="P25" s="114"/>
      <c r="Q25" s="114"/>
      <c r="R25" s="114"/>
    </row>
    <row r="26" spans="1:18" x14ac:dyDescent="0.25">
      <c r="A26" s="19" t="s">
        <v>37</v>
      </c>
      <c r="B26" s="18">
        <v>1963833</v>
      </c>
      <c r="C26" s="4">
        <v>380285</v>
      </c>
      <c r="D26" s="4">
        <v>6995</v>
      </c>
      <c r="E26" s="4">
        <v>3</v>
      </c>
      <c r="F26" s="4">
        <v>44</v>
      </c>
      <c r="G26" s="4">
        <v>24</v>
      </c>
      <c r="H26" s="4">
        <v>5</v>
      </c>
      <c r="I26" s="4">
        <v>515</v>
      </c>
      <c r="J26" s="12">
        <f t="shared" si="2"/>
        <v>2351704</v>
      </c>
      <c r="K26" s="114"/>
      <c r="L26" s="114"/>
      <c r="M26" s="114"/>
      <c r="N26" s="114"/>
      <c r="O26" s="114"/>
      <c r="P26" s="114"/>
      <c r="Q26" s="114"/>
      <c r="R26" s="114"/>
    </row>
    <row r="27" spans="1:18" x14ac:dyDescent="0.25">
      <c r="A27" s="20" t="s">
        <v>85</v>
      </c>
      <c r="B27" s="21">
        <f>SUM(B19:B26)</f>
        <v>29409367</v>
      </c>
      <c r="C27" s="10">
        <f t="shared" ref="C27:J27" si="3">SUM(C19:C26)</f>
        <v>539687</v>
      </c>
      <c r="D27" s="10">
        <f t="shared" si="3"/>
        <v>15675</v>
      </c>
      <c r="E27" s="10">
        <f t="shared" si="3"/>
        <v>3894</v>
      </c>
      <c r="F27" s="10">
        <f t="shared" si="3"/>
        <v>69869</v>
      </c>
      <c r="G27" s="10">
        <f t="shared" si="3"/>
        <v>825</v>
      </c>
      <c r="H27" s="10">
        <f t="shared" si="3"/>
        <v>1717</v>
      </c>
      <c r="I27" s="10">
        <f t="shared" si="3"/>
        <v>54303</v>
      </c>
      <c r="J27" s="13">
        <f t="shared" si="3"/>
        <v>30095337</v>
      </c>
    </row>
    <row r="28" spans="1:18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8" x14ac:dyDescent="0.25">
      <c r="A29" s="39" t="s">
        <v>346</v>
      </c>
      <c r="B29" s="40"/>
      <c r="C29" s="40"/>
      <c r="D29" s="40"/>
      <c r="E29" s="40"/>
      <c r="F29" s="40"/>
      <c r="G29" s="40"/>
      <c r="H29" s="40"/>
      <c r="I29" s="40"/>
      <c r="J29" s="40"/>
    </row>
    <row r="31" spans="1:18" x14ac:dyDescent="0.25">
      <c r="A31" s="3" t="s">
        <v>28</v>
      </c>
    </row>
    <row r="32" spans="1:18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4">B4+B19</f>
        <v>5692424</v>
      </c>
      <c r="C33" s="4">
        <f t="shared" ref="C33:J33" si="5">C4+C19</f>
        <v>12879</v>
      </c>
      <c r="D33" s="4">
        <f t="shared" si="5"/>
        <v>18</v>
      </c>
      <c r="E33" s="4">
        <f t="shared" si="5"/>
        <v>4</v>
      </c>
      <c r="F33" s="4">
        <f t="shared" si="5"/>
        <v>34</v>
      </c>
      <c r="G33" s="4">
        <f t="shared" si="5"/>
        <v>292</v>
      </c>
      <c r="H33" s="4">
        <f t="shared" si="5"/>
        <v>29</v>
      </c>
      <c r="I33" s="4">
        <f t="shared" si="5"/>
        <v>17982</v>
      </c>
      <c r="J33" s="12">
        <f t="shared" si="5"/>
        <v>5723662</v>
      </c>
    </row>
    <row r="34" spans="1:10" x14ac:dyDescent="0.25">
      <c r="A34" s="19" t="s">
        <v>36</v>
      </c>
      <c r="B34" s="18">
        <f t="shared" si="4"/>
        <v>1832582</v>
      </c>
      <c r="C34" s="4">
        <f t="shared" ref="C34:J41" si="6">C5+C20</f>
        <v>11059</v>
      </c>
      <c r="D34" s="4">
        <f t="shared" si="6"/>
        <v>121</v>
      </c>
      <c r="E34" s="4">
        <f t="shared" si="6"/>
        <v>238</v>
      </c>
      <c r="F34" s="4">
        <f t="shared" si="6"/>
        <v>42980</v>
      </c>
      <c r="G34" s="4">
        <f t="shared" si="6"/>
        <v>119</v>
      </c>
      <c r="H34" s="4">
        <f t="shared" si="6"/>
        <v>108</v>
      </c>
      <c r="I34" s="4">
        <f t="shared" si="6"/>
        <v>5149</v>
      </c>
      <c r="J34" s="12">
        <f t="shared" si="6"/>
        <v>1892356</v>
      </c>
    </row>
    <row r="35" spans="1:10" x14ac:dyDescent="0.25">
      <c r="A35" s="19" t="s">
        <v>30</v>
      </c>
      <c r="B35" s="18">
        <f t="shared" si="4"/>
        <v>1788633</v>
      </c>
      <c r="C35" s="4">
        <f t="shared" si="6"/>
        <v>11338</v>
      </c>
      <c r="D35" s="4">
        <f t="shared" si="6"/>
        <v>345</v>
      </c>
      <c r="E35" s="4">
        <f t="shared" si="6"/>
        <v>1675</v>
      </c>
      <c r="F35" s="4">
        <f t="shared" si="6"/>
        <v>31586</v>
      </c>
      <c r="G35" s="4">
        <f t="shared" si="6"/>
        <v>201</v>
      </c>
      <c r="H35" s="4">
        <f t="shared" si="6"/>
        <v>317</v>
      </c>
      <c r="I35" s="4">
        <f t="shared" si="6"/>
        <v>5380</v>
      </c>
      <c r="J35" s="12">
        <f t="shared" si="6"/>
        <v>1839475</v>
      </c>
    </row>
    <row r="36" spans="1:10" x14ac:dyDescent="0.25">
      <c r="A36" s="19" t="s">
        <v>31</v>
      </c>
      <c r="B36" s="18">
        <f t="shared" si="4"/>
        <v>5926657</v>
      </c>
      <c r="C36" s="4">
        <f t="shared" si="6"/>
        <v>24655</v>
      </c>
      <c r="D36" s="4">
        <f t="shared" si="6"/>
        <v>1953</v>
      </c>
      <c r="E36" s="4">
        <f t="shared" si="6"/>
        <v>1755</v>
      </c>
      <c r="F36" s="4">
        <f t="shared" si="6"/>
        <v>7976</v>
      </c>
      <c r="G36" s="4">
        <f t="shared" si="6"/>
        <v>543</v>
      </c>
      <c r="H36" s="4">
        <f t="shared" si="6"/>
        <v>1026</v>
      </c>
      <c r="I36" s="4">
        <f t="shared" si="6"/>
        <v>14315</v>
      </c>
      <c r="J36" s="12">
        <f t="shared" si="6"/>
        <v>5978880</v>
      </c>
    </row>
    <row r="37" spans="1:10" x14ac:dyDescent="0.25">
      <c r="A37" s="19" t="s">
        <v>32</v>
      </c>
      <c r="B37" s="18">
        <f t="shared" si="4"/>
        <v>6543633</v>
      </c>
      <c r="C37" s="4">
        <f t="shared" si="6"/>
        <v>28694</v>
      </c>
      <c r="D37" s="4">
        <f t="shared" si="6"/>
        <v>2399</v>
      </c>
      <c r="E37" s="4">
        <f t="shared" si="6"/>
        <v>298</v>
      </c>
      <c r="F37" s="4">
        <f t="shared" si="6"/>
        <v>1071</v>
      </c>
      <c r="G37" s="4">
        <f t="shared" si="6"/>
        <v>370</v>
      </c>
      <c r="H37" s="4">
        <f t="shared" si="6"/>
        <v>704</v>
      </c>
      <c r="I37" s="4">
        <f t="shared" si="6"/>
        <v>10346</v>
      </c>
      <c r="J37" s="12">
        <f t="shared" si="6"/>
        <v>6587515</v>
      </c>
    </row>
    <row r="38" spans="1:10" x14ac:dyDescent="0.25">
      <c r="A38" s="19" t="s">
        <v>33</v>
      </c>
      <c r="B38" s="18">
        <f t="shared" si="4"/>
        <v>4168162</v>
      </c>
      <c r="C38" s="4">
        <f t="shared" si="6"/>
        <v>23566</v>
      </c>
      <c r="D38" s="4">
        <f t="shared" si="6"/>
        <v>1650</v>
      </c>
      <c r="E38" s="4">
        <f t="shared" si="6"/>
        <v>32</v>
      </c>
      <c r="F38" s="4">
        <f t="shared" si="6"/>
        <v>330</v>
      </c>
      <c r="G38" s="4">
        <f t="shared" si="6"/>
        <v>137</v>
      </c>
      <c r="H38" s="4">
        <f t="shared" si="6"/>
        <v>168</v>
      </c>
      <c r="I38" s="4">
        <f t="shared" si="6"/>
        <v>4234</v>
      </c>
      <c r="J38" s="12">
        <f t="shared" si="6"/>
        <v>4198279</v>
      </c>
    </row>
    <row r="39" spans="1:10" x14ac:dyDescent="0.25">
      <c r="A39" s="19" t="s">
        <v>34</v>
      </c>
      <c r="B39" s="18">
        <f t="shared" si="4"/>
        <v>4363816</v>
      </c>
      <c r="C39" s="4">
        <f t="shared" si="6"/>
        <v>68252</v>
      </c>
      <c r="D39" s="4">
        <f t="shared" si="6"/>
        <v>5892</v>
      </c>
      <c r="E39" s="4">
        <f t="shared" si="6"/>
        <v>12</v>
      </c>
      <c r="F39" s="4">
        <f t="shared" si="6"/>
        <v>113</v>
      </c>
      <c r="G39" s="4">
        <f t="shared" si="6"/>
        <v>57</v>
      </c>
      <c r="H39" s="4">
        <f t="shared" si="6"/>
        <v>41</v>
      </c>
      <c r="I39" s="4">
        <f t="shared" si="6"/>
        <v>2598</v>
      </c>
      <c r="J39" s="12">
        <f t="shared" si="6"/>
        <v>4440781</v>
      </c>
    </row>
    <row r="40" spans="1:10" x14ac:dyDescent="0.25">
      <c r="A40" s="19" t="s">
        <v>37</v>
      </c>
      <c r="B40" s="18">
        <f t="shared" si="4"/>
        <v>2095825</v>
      </c>
      <c r="C40" s="4">
        <f t="shared" si="6"/>
        <v>397259</v>
      </c>
      <c r="D40" s="4">
        <f t="shared" si="6"/>
        <v>7614</v>
      </c>
      <c r="E40" s="4">
        <f t="shared" si="6"/>
        <v>3</v>
      </c>
      <c r="F40" s="4">
        <f t="shared" si="6"/>
        <v>56</v>
      </c>
      <c r="G40" s="4">
        <f t="shared" si="6"/>
        <v>27</v>
      </c>
      <c r="H40" s="4">
        <f t="shared" si="6"/>
        <v>6</v>
      </c>
      <c r="I40" s="4">
        <f t="shared" si="6"/>
        <v>534</v>
      </c>
      <c r="J40" s="12">
        <f t="shared" si="6"/>
        <v>2501324</v>
      </c>
    </row>
    <row r="41" spans="1:10" x14ac:dyDescent="0.25">
      <c r="A41" s="20" t="s">
        <v>85</v>
      </c>
      <c r="B41" s="21">
        <f t="shared" si="4"/>
        <v>32411732</v>
      </c>
      <c r="C41" s="10">
        <f t="shared" si="6"/>
        <v>577702</v>
      </c>
      <c r="D41" s="10">
        <f t="shared" si="6"/>
        <v>19992</v>
      </c>
      <c r="E41" s="10">
        <f t="shared" si="6"/>
        <v>4017</v>
      </c>
      <c r="F41" s="10">
        <f t="shared" si="6"/>
        <v>84146</v>
      </c>
      <c r="G41" s="10">
        <f t="shared" si="6"/>
        <v>1746</v>
      </c>
      <c r="H41" s="10">
        <f t="shared" si="6"/>
        <v>2399</v>
      </c>
      <c r="I41" s="10">
        <f t="shared" si="6"/>
        <v>60538</v>
      </c>
      <c r="J41" s="13">
        <f t="shared" si="6"/>
        <v>33162272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48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f>Pop3_H!B4+Pop3_F!B4</f>
        <v>2743</v>
      </c>
      <c r="C4" s="22">
        <f>Pop3_H!C4+Pop3_F!C4</f>
        <v>196360</v>
      </c>
      <c r="D4" s="11">
        <f>Pop3_H!D4+Pop3_F!D4</f>
        <v>199103</v>
      </c>
    </row>
    <row r="5" spans="1:4" x14ac:dyDescent="0.25">
      <c r="A5" s="19" t="s">
        <v>30</v>
      </c>
      <c r="B5" s="18">
        <f>Pop3_H!B5+Pop3_F!B5</f>
        <v>47791</v>
      </c>
      <c r="C5" s="22">
        <f>Pop3_H!C5+Pop3_F!C5</f>
        <v>256443</v>
      </c>
      <c r="D5" s="12">
        <f>Pop3_H!D5+Pop3_F!D5</f>
        <v>304234</v>
      </c>
    </row>
    <row r="6" spans="1:4" x14ac:dyDescent="0.25">
      <c r="A6" s="19" t="s">
        <v>31</v>
      </c>
      <c r="B6" s="18">
        <f>Pop3_H!B6+Pop3_F!B6</f>
        <v>874006</v>
      </c>
      <c r="C6" s="22">
        <f>Pop3_H!C6+Pop3_F!C6</f>
        <v>687452</v>
      </c>
      <c r="D6" s="12">
        <f>Pop3_H!D6+Pop3_F!D6</f>
        <v>1561458</v>
      </c>
    </row>
    <row r="7" spans="1:4" x14ac:dyDescent="0.25">
      <c r="A7" s="19" t="s">
        <v>32</v>
      </c>
      <c r="B7" s="18">
        <f>Pop3_H!B7+Pop3_F!B7</f>
        <v>1118292</v>
      </c>
      <c r="C7" s="22">
        <f>Pop3_H!C7+Pop3_F!C7</f>
        <v>541394</v>
      </c>
      <c r="D7" s="12">
        <f>Pop3_H!D7+Pop3_F!D7</f>
        <v>1659686</v>
      </c>
    </row>
    <row r="8" spans="1:4" x14ac:dyDescent="0.25">
      <c r="A8" s="19" t="s">
        <v>33</v>
      </c>
      <c r="B8" s="18">
        <f>Pop3_H!B8+Pop3_F!B8</f>
        <v>621093</v>
      </c>
      <c r="C8" s="22">
        <f>Pop3_H!C8+Pop3_F!C8</f>
        <v>265421</v>
      </c>
      <c r="D8" s="12">
        <f>Pop3_H!D8+Pop3_F!D8</f>
        <v>886514</v>
      </c>
    </row>
    <row r="9" spans="1:4" x14ac:dyDescent="0.25">
      <c r="A9" s="19" t="s">
        <v>34</v>
      </c>
      <c r="B9" s="18">
        <f>Pop3_H!B9+Pop3_F!B9</f>
        <v>562046</v>
      </c>
      <c r="C9" s="22">
        <f>Pop3_H!C9+Pop3_F!C9</f>
        <v>256994</v>
      </c>
      <c r="D9" s="12">
        <f>Pop3_H!D9+Pop3_F!D9</f>
        <v>819040</v>
      </c>
    </row>
    <row r="10" spans="1:4" x14ac:dyDescent="0.25">
      <c r="A10" s="19" t="s">
        <v>37</v>
      </c>
      <c r="B10" s="18">
        <f>Pop3_H!B10+Pop3_F!B10</f>
        <v>110038</v>
      </c>
      <c r="C10" s="22">
        <f>Pop3_H!C10+Pop3_F!C10</f>
        <v>150169</v>
      </c>
      <c r="D10" s="12">
        <f>Pop3_H!D10+Pop3_F!D10</f>
        <v>260207</v>
      </c>
    </row>
    <row r="11" spans="1:4" x14ac:dyDescent="0.25">
      <c r="A11" s="20" t="s">
        <v>85</v>
      </c>
      <c r="B11" s="21">
        <f>Pop3_H!B11+Pop3_F!B11</f>
        <v>3336009</v>
      </c>
      <c r="C11" s="24">
        <f>Pop3_H!C11+Pop3_F!C11</f>
        <v>2354233</v>
      </c>
      <c r="D11" s="13">
        <f>Pop3_H!D11+Pop3_F!D11</f>
        <v>5690242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346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f>Pop3_H!B18+Pop3_F!B18</f>
        <v>7081</v>
      </c>
      <c r="C18" s="22">
        <f>Pop3_H!C18+Pop3_F!C18</f>
        <v>3682891</v>
      </c>
      <c r="D18" s="11">
        <f>Pop3_H!D18+Pop3_F!D18</f>
        <v>3689972</v>
      </c>
    </row>
    <row r="19" spans="1:4" x14ac:dyDescent="0.25">
      <c r="A19" s="19" t="s">
        <v>30</v>
      </c>
      <c r="B19" s="18">
        <f>Pop3_H!B19+Pop3_F!B19</f>
        <v>104663</v>
      </c>
      <c r="C19" s="22">
        <f>Pop3_H!C19+Pop3_F!C19</f>
        <v>3307747</v>
      </c>
      <c r="D19" s="12">
        <f>Pop3_H!D19+Pop3_F!D19</f>
        <v>3412410</v>
      </c>
    </row>
    <row r="20" spans="1:4" x14ac:dyDescent="0.25">
      <c r="A20" s="19" t="s">
        <v>31</v>
      </c>
      <c r="B20" s="18">
        <f>Pop3_H!B20+Pop3_F!B20</f>
        <v>3094499</v>
      </c>
      <c r="C20" s="22">
        <f>Pop3_H!C20+Pop3_F!C20</f>
        <v>7139772</v>
      </c>
      <c r="D20" s="12">
        <f>Pop3_H!D20+Pop3_F!D20</f>
        <v>10234271</v>
      </c>
    </row>
    <row r="21" spans="1:4" x14ac:dyDescent="0.25">
      <c r="A21" s="19" t="s">
        <v>32</v>
      </c>
      <c r="B21" s="18">
        <f>Pop3_H!B21+Pop3_F!B21</f>
        <v>6121935</v>
      </c>
      <c r="C21" s="22">
        <f>Pop3_H!C21+Pop3_F!C21</f>
        <v>5228866</v>
      </c>
      <c r="D21" s="12">
        <f>Pop3_H!D21+Pop3_F!D21</f>
        <v>11350801</v>
      </c>
    </row>
    <row r="22" spans="1:4" x14ac:dyDescent="0.25">
      <c r="A22" s="19" t="s">
        <v>33</v>
      </c>
      <c r="B22" s="18">
        <f>Pop3_H!B22+Pop3_F!B22</f>
        <v>4603612</v>
      </c>
      <c r="C22" s="22">
        <f>Pop3_H!C22+Pop3_F!C22</f>
        <v>2613501</v>
      </c>
      <c r="D22" s="12">
        <f>Pop3_H!D22+Pop3_F!D22</f>
        <v>7217113</v>
      </c>
    </row>
    <row r="23" spans="1:4" x14ac:dyDescent="0.25">
      <c r="A23" s="19" t="s">
        <v>34</v>
      </c>
      <c r="B23" s="18">
        <f>Pop3_H!B23+Pop3_F!B23</f>
        <v>4745555</v>
      </c>
      <c r="C23" s="22">
        <f>Pop3_H!C23+Pop3_F!C23</f>
        <v>2666705</v>
      </c>
      <c r="D23" s="12">
        <f>Pop3_H!D23+Pop3_F!D23</f>
        <v>7412260</v>
      </c>
    </row>
    <row r="24" spans="1:4" x14ac:dyDescent="0.25">
      <c r="A24" s="19" t="s">
        <v>37</v>
      </c>
      <c r="B24" s="18">
        <f>Pop3_H!B24+Pop3_F!B24</f>
        <v>1354298</v>
      </c>
      <c r="C24" s="22">
        <f>Pop3_H!C24+Pop3_F!C24</f>
        <v>2227289</v>
      </c>
      <c r="D24" s="12">
        <f>Pop3_H!D24+Pop3_F!D24</f>
        <v>3581587</v>
      </c>
    </row>
    <row r="25" spans="1:4" x14ac:dyDescent="0.25">
      <c r="A25" s="20" t="s">
        <v>85</v>
      </c>
      <c r="B25" s="21">
        <f>Pop3_H!B25+Pop3_F!B25</f>
        <v>20031643</v>
      </c>
      <c r="C25" s="24">
        <f>Pop3_H!C25+Pop3_F!C25</f>
        <v>26866771</v>
      </c>
      <c r="D25" s="13">
        <f>Pop3_H!D25+Pop3_F!D25</f>
        <v>46898414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346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0">B4+B18</f>
        <v>9824</v>
      </c>
      <c r="C31" s="22">
        <f t="shared" si="0"/>
        <v>3879251</v>
      </c>
      <c r="D31" s="11">
        <f t="shared" si="0"/>
        <v>3889075</v>
      </c>
    </row>
    <row r="32" spans="1:4" x14ac:dyDescent="0.25">
      <c r="A32" s="19" t="s">
        <v>30</v>
      </c>
      <c r="B32" s="18">
        <f t="shared" si="0"/>
        <v>152454</v>
      </c>
      <c r="C32" s="22">
        <f t="shared" si="0"/>
        <v>3564190</v>
      </c>
      <c r="D32" s="12">
        <f t="shared" si="0"/>
        <v>3716644</v>
      </c>
    </row>
    <row r="33" spans="1:4" x14ac:dyDescent="0.25">
      <c r="A33" s="19" t="s">
        <v>31</v>
      </c>
      <c r="B33" s="18">
        <f t="shared" si="0"/>
        <v>3968505</v>
      </c>
      <c r="C33" s="22">
        <f t="shared" si="0"/>
        <v>7827224</v>
      </c>
      <c r="D33" s="12">
        <f t="shared" si="0"/>
        <v>11795729</v>
      </c>
    </row>
    <row r="34" spans="1:4" x14ac:dyDescent="0.25">
      <c r="A34" s="19" t="s">
        <v>32</v>
      </c>
      <c r="B34" s="18">
        <f t="shared" si="0"/>
        <v>7240227</v>
      </c>
      <c r="C34" s="22">
        <f t="shared" si="0"/>
        <v>5770260</v>
      </c>
      <c r="D34" s="12">
        <f t="shared" si="0"/>
        <v>13010487</v>
      </c>
    </row>
    <row r="35" spans="1:4" x14ac:dyDescent="0.25">
      <c r="A35" s="19" t="s">
        <v>33</v>
      </c>
      <c r="B35" s="18">
        <f t="shared" si="0"/>
        <v>5224705</v>
      </c>
      <c r="C35" s="22">
        <f t="shared" si="0"/>
        <v>2878922</v>
      </c>
      <c r="D35" s="12">
        <f t="shared" si="0"/>
        <v>8103627</v>
      </c>
    </row>
    <row r="36" spans="1:4" x14ac:dyDescent="0.25">
      <c r="A36" s="19" t="s">
        <v>34</v>
      </c>
      <c r="B36" s="18">
        <f t="shared" si="0"/>
        <v>5307601</v>
      </c>
      <c r="C36" s="22">
        <f t="shared" si="0"/>
        <v>2923699</v>
      </c>
      <c r="D36" s="12">
        <f t="shared" si="0"/>
        <v>8231300</v>
      </c>
    </row>
    <row r="37" spans="1:4" x14ac:dyDescent="0.25">
      <c r="A37" s="19" t="s">
        <v>37</v>
      </c>
      <c r="B37" s="18">
        <f t="shared" si="0"/>
        <v>1464336</v>
      </c>
      <c r="C37" s="22">
        <f t="shared" si="0"/>
        <v>2377458</v>
      </c>
      <c r="D37" s="12">
        <f t="shared" si="0"/>
        <v>3841794</v>
      </c>
    </row>
    <row r="38" spans="1:4" x14ac:dyDescent="0.25">
      <c r="A38" s="20" t="s">
        <v>85</v>
      </c>
      <c r="B38" s="21">
        <f t="shared" si="0"/>
        <v>23367652</v>
      </c>
      <c r="C38" s="24">
        <f t="shared" si="0"/>
        <v>29221004</v>
      </c>
      <c r="D38" s="13">
        <f t="shared" si="0"/>
        <v>52588656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346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46</vt:i4>
      </vt:variant>
    </vt:vector>
  </HeadingPairs>
  <TitlesOfParts>
    <vt:vector size="46" baseType="lpstr">
      <vt:lpstr>Sommaire</vt:lpstr>
      <vt:lpstr>Pop0_R</vt:lpstr>
      <vt:lpstr>Pop0_D</vt:lpstr>
      <vt:lpstr>Pop0</vt:lpstr>
      <vt:lpstr>Pop1</vt:lpstr>
      <vt:lpstr>Pop2</vt:lpstr>
      <vt:lpstr>Pop2_H</vt:lpstr>
      <vt:lpstr>Pop2_F</vt:lpstr>
      <vt:lpstr>Pop3</vt:lpstr>
      <vt:lpstr>Pop3_H</vt:lpstr>
      <vt:lpstr>Pop3_F</vt:lpstr>
      <vt:lpstr>Pop4</vt:lpstr>
      <vt:lpstr>Pop4_H</vt:lpstr>
      <vt:lpstr>Pop4_F</vt:lpstr>
      <vt:lpstr>Pop5</vt:lpstr>
      <vt:lpstr>Pop5_H</vt:lpstr>
      <vt:lpstr>Pop5_F</vt:lpstr>
      <vt:lpstr>Pop6</vt:lpstr>
      <vt:lpstr>Pop6_H</vt:lpstr>
      <vt:lpstr>Pop6_F</vt:lpstr>
      <vt:lpstr>Img1B</vt:lpstr>
      <vt:lpstr>Img2B</vt:lpstr>
      <vt:lpstr>Img3A</vt:lpstr>
      <vt:lpstr>Img3B</vt:lpstr>
      <vt:lpstr>Img3B_H</vt:lpstr>
      <vt:lpstr>Img3B_F</vt:lpstr>
      <vt:lpstr>Nat1</vt:lpstr>
      <vt:lpstr>Nat1_H</vt:lpstr>
      <vt:lpstr>Nat1_F</vt:lpstr>
      <vt:lpstr>Nat2</vt:lpstr>
      <vt:lpstr>Nat2_H</vt:lpstr>
      <vt:lpstr>Nat2_F</vt:lpstr>
      <vt:lpstr>Nat3A</vt:lpstr>
      <vt:lpstr>Nat3A_H</vt:lpstr>
      <vt:lpstr>Nat3A_F</vt:lpstr>
      <vt:lpstr>Nat3B</vt:lpstr>
      <vt:lpstr>For1</vt:lpstr>
      <vt:lpstr>For1_H</vt:lpstr>
      <vt:lpstr>For1_F</vt:lpstr>
      <vt:lpstr>For2</vt:lpstr>
      <vt:lpstr>For2_H</vt:lpstr>
      <vt:lpstr>For2_F</vt:lpstr>
      <vt:lpstr>Mig1</vt:lpstr>
      <vt:lpstr>Mig1_H</vt:lpstr>
      <vt:lpstr>Mig1_F</vt:lpstr>
      <vt:lpstr>Mig2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COURT Loreline</cp:lastModifiedBy>
  <dcterms:created xsi:type="dcterms:W3CDTF">2016-11-08T10:43:01Z</dcterms:created>
  <dcterms:modified xsi:type="dcterms:W3CDTF">2018-12-20T10:17:36Z</dcterms:modified>
</cp:coreProperties>
</file>