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I:\BBS\5 - FONDS EUROPEENS\BGMFE\Suivi et pilotage\Performance 2021-2027\Indicateurs\Annexes III.A et III.B\"/>
    </mc:Choice>
  </mc:AlternateContent>
  <bookViews>
    <workbookView xWindow="-105" yWindow="-105" windowWidth="19425" windowHeight="10425"/>
  </bookViews>
  <sheets>
    <sheet name="Indicateurs" sheetId="3" r:id="rId1"/>
    <sheet name="cohérence" sheetId="2" r:id="rId2"/>
  </sheets>
  <definedNames>
    <definedName name="_xlnm._FilterDatabase" localSheetId="1" hidden="1">cohérence!$B$22:$K$66</definedName>
    <definedName name="_xlnm._FilterDatabase" localSheetId="0" hidden="1">Indicateurs!$A$22:$X$66</definedName>
    <definedName name="_Hlk69808139" localSheetId="0">Indicateurs!$F$64</definedName>
    <definedName name="_xlnm.Print_Titles" localSheetId="1">cohérence!$21:$22</definedName>
    <definedName name="_xlnm.Print_Titles" localSheetId="0">Indicateurs!$A:$G,Indicateurs!$21:$22</definedName>
    <definedName name="_xlnm.Print_Area" localSheetId="1">cohérence!$A$21:$I$66</definedName>
  </definedNames>
  <calcPr calcId="152511"/>
</workbook>
</file>

<file path=xl/calcChain.xml><?xml version="1.0" encoding="utf-8"?>
<calcChain xmlns="http://schemas.openxmlformats.org/spreadsheetml/2006/main">
  <c r="G21" i="3" l="1"/>
  <c r="F24" i="2" l="1"/>
  <c r="E24" i="2"/>
  <c r="I24" i="2"/>
  <c r="I23" i="2"/>
  <c r="H23" i="2"/>
  <c r="G24" i="2"/>
  <c r="G23" i="2"/>
  <c r="I66" i="2"/>
  <c r="H66" i="2"/>
  <c r="G66" i="2"/>
  <c r="F66" i="2"/>
  <c r="E66" i="2"/>
  <c r="I62" i="2"/>
  <c r="H62" i="2"/>
  <c r="G62" i="2"/>
  <c r="F62" i="2"/>
  <c r="E62" i="2"/>
  <c r="I61" i="2"/>
  <c r="H61" i="2"/>
  <c r="G61" i="2"/>
  <c r="F61" i="2"/>
  <c r="E61" i="2"/>
  <c r="I56" i="2"/>
  <c r="H56" i="2"/>
  <c r="G56" i="2"/>
  <c r="F56" i="2"/>
  <c r="E56" i="2"/>
  <c r="I55" i="2"/>
  <c r="H55" i="2"/>
  <c r="G55" i="2"/>
  <c r="F55" i="2"/>
  <c r="E55" i="2"/>
  <c r="I53" i="2"/>
  <c r="H53" i="2"/>
  <c r="G53" i="2"/>
  <c r="F53" i="2"/>
  <c r="E53" i="2"/>
  <c r="I52" i="2"/>
  <c r="H52" i="2"/>
  <c r="G52" i="2"/>
  <c r="F52" i="2"/>
  <c r="E52" i="2"/>
  <c r="I51" i="2"/>
  <c r="H51" i="2"/>
  <c r="G51" i="2"/>
  <c r="F51" i="2"/>
  <c r="E51" i="2"/>
  <c r="I50" i="2"/>
  <c r="H50" i="2"/>
  <c r="G50" i="2"/>
  <c r="F50" i="2"/>
  <c r="E50" i="2"/>
  <c r="I45" i="2"/>
  <c r="H45" i="2"/>
  <c r="G45" i="2"/>
  <c r="F45" i="2"/>
  <c r="E45" i="2"/>
  <c r="I37" i="2"/>
  <c r="H37" i="2"/>
  <c r="G37" i="2"/>
  <c r="F37" i="2"/>
  <c r="E37" i="2"/>
  <c r="I36" i="2"/>
  <c r="H36" i="2"/>
  <c r="G36" i="2"/>
  <c r="F36" i="2"/>
  <c r="E36" i="2"/>
  <c r="I33" i="2"/>
  <c r="H33" i="2"/>
  <c r="G33" i="2"/>
  <c r="F33" i="2"/>
  <c r="E33" i="2"/>
  <c r="I32" i="2"/>
  <c r="H32" i="2"/>
  <c r="G32" i="2"/>
  <c r="F32" i="2"/>
  <c r="E32" i="2"/>
  <c r="I29" i="2"/>
  <c r="H29" i="2"/>
  <c r="G29" i="2"/>
  <c r="F29" i="2"/>
  <c r="E29" i="2"/>
  <c r="I28" i="2"/>
  <c r="H28" i="2"/>
  <c r="G28" i="2"/>
  <c r="E28" i="2"/>
  <c r="F28" i="2"/>
  <c r="F23" i="2"/>
  <c r="E23" i="2"/>
  <c r="D24" i="2" l="1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23" i="2"/>
  <c r="C21" i="2" l="1"/>
  <c r="K24" i="3"/>
  <c r="H24" i="2" s="1"/>
  <c r="K23" i="3" l="1"/>
  <c r="K26" i="3"/>
  <c r="K27" i="3"/>
  <c r="K28" i="3"/>
  <c r="K29" i="3"/>
  <c r="N28" i="3"/>
  <c r="Q28" i="3"/>
  <c r="T28" i="3"/>
  <c r="N26" i="3"/>
  <c r="N27" i="3"/>
  <c r="N29" i="3"/>
  <c r="Q26" i="3"/>
  <c r="Q27" i="3"/>
  <c r="Q29" i="3"/>
  <c r="Q30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7" i="3"/>
  <c r="T26" i="3"/>
  <c r="T25" i="3"/>
  <c r="T24" i="3"/>
  <c r="T23" i="3"/>
  <c r="Q23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25" i="3"/>
  <c r="Q24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5" i="3"/>
  <c r="N24" i="3"/>
  <c r="N23" i="3"/>
  <c r="K25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U66" i="3" l="1"/>
  <c r="U49" i="3"/>
  <c r="U54" i="3"/>
  <c r="U57" i="3"/>
  <c r="U58" i="3"/>
  <c r="U59" i="3"/>
  <c r="U60" i="3"/>
  <c r="U63" i="3"/>
  <c r="U64" i="3"/>
  <c r="U65" i="3"/>
  <c r="U30" i="3"/>
  <c r="U31" i="3"/>
  <c r="U34" i="3"/>
  <c r="U35" i="3"/>
  <c r="U38" i="3"/>
  <c r="U39" i="3"/>
  <c r="U40" i="3"/>
  <c r="U41" i="3"/>
  <c r="U42" i="3"/>
  <c r="U43" i="3"/>
  <c r="U44" i="3"/>
  <c r="U46" i="3"/>
  <c r="U47" i="3"/>
  <c r="U48" i="3"/>
  <c r="U24" i="3"/>
  <c r="U25" i="3"/>
  <c r="U52" i="3" l="1"/>
  <c r="U26" i="3"/>
  <c r="U45" i="3"/>
  <c r="U37" i="3"/>
  <c r="U62" i="3"/>
  <c r="U51" i="3"/>
  <c r="U56" i="3"/>
  <c r="U36" i="3"/>
  <c r="U61" i="3"/>
  <c r="U53" i="3"/>
  <c r="U50" i="3"/>
  <c r="U27" i="3"/>
  <c r="U29" i="3"/>
  <c r="U55" i="3"/>
  <c r="U23" i="3"/>
  <c r="U28" i="3"/>
  <c r="U32" i="3" l="1"/>
  <c r="U33" i="3" l="1"/>
</calcChain>
</file>

<file path=xl/sharedStrings.xml><?xml version="1.0" encoding="utf-8"?>
<sst xmlns="http://schemas.openxmlformats.org/spreadsheetml/2006/main" count="462" uniqueCount="160">
  <si>
    <t>Indications pour compléter ce tableau :</t>
  </si>
  <si>
    <t xml:space="preserve">Attention : </t>
  </si>
  <si>
    <t>IGFV Indicateurs</t>
  </si>
  <si>
    <t>Objectif spécifique</t>
  </si>
  <si>
    <t>Indicateur de réalisation ou de résultat</t>
  </si>
  <si>
    <t>Indicateur européen ou national</t>
  </si>
  <si>
    <t>Intitulé de l'indicateur</t>
  </si>
  <si>
    <t>OS 1 - Gestion européenne intégrée des frontières</t>
  </si>
  <si>
    <t>Réalisation</t>
  </si>
  <si>
    <t>Européen</t>
  </si>
  <si>
    <t>O.1.1</t>
  </si>
  <si>
    <t>Nombre d’équipements acquis pour les points de passage frontaliers</t>
  </si>
  <si>
    <t>O.1.1.1</t>
  </si>
  <si>
    <t>O.1.2</t>
  </si>
  <si>
    <t>O.1.3</t>
  </si>
  <si>
    <t>Nombre de zones d’urgence migratoire bénéficiant d’un soutien</t>
  </si>
  <si>
    <t>O.1.4</t>
  </si>
  <si>
    <t>O.1.5</t>
  </si>
  <si>
    <t>Nombre de véhicules aériens acquis</t>
  </si>
  <si>
    <t>O.1.5.1</t>
  </si>
  <si>
    <t xml:space="preserve">Dont nombre de véhicules aériens sans pilote acquis </t>
  </si>
  <si>
    <t>O.1.6</t>
  </si>
  <si>
    <t>Nombre de moyens de transport maritime acquis</t>
  </si>
  <si>
    <t>O.1.7</t>
  </si>
  <si>
    <t>Nombre de moyens de transport terrestre acquis</t>
  </si>
  <si>
    <t>O.1.8</t>
  </si>
  <si>
    <t>Nombre de participants bénéficiant d’un soutien</t>
  </si>
  <si>
    <t>O.1.8.1</t>
  </si>
  <si>
    <t>Dont nombre de participants aux activités de formation</t>
  </si>
  <si>
    <t>O.1.9</t>
  </si>
  <si>
    <t>O.1.10</t>
  </si>
  <si>
    <t>Nombre de fonctionnalités informatiques mises au point/entretenues/modernisées</t>
  </si>
  <si>
    <t>O.1.11</t>
  </si>
  <si>
    <t>Nombre de systèmes d’information à grande échelle mis au point/entretenus/modernisés</t>
  </si>
  <si>
    <t>O.1.11.1</t>
  </si>
  <si>
    <t>Dont nombre de systèmes d’information à grande échelle mis au point</t>
  </si>
  <si>
    <t>O.1.12</t>
  </si>
  <si>
    <t>Nombre de projets de coopération avec des pays tiers</t>
  </si>
  <si>
    <t>O.1.13</t>
  </si>
  <si>
    <t>Résultat</t>
  </si>
  <si>
    <t>R.1.14</t>
  </si>
  <si>
    <t>Nombre d’équipements enregistrés dans le parc d’équipements techniques de l’Agence européenne de garde-frontières et de garde-côtes</t>
  </si>
  <si>
    <t>Nombre d’équipements mis à la disposition de l’Agence européenne de garde-frontières et de garde-côtes</t>
  </si>
  <si>
    <t>Nombre de formes de coopération initiées/améliorées entre les autorités nationales et le centre national de coordination Eurosur (CNC)</t>
  </si>
  <si>
    <t>Nombre de recommandations adressées dans les évaluations Schengen et les évaluations de la vulnérabilité dans le domaine de la gestion des frontières</t>
  </si>
  <si>
    <t>Nombre de participants déclarant, trois mois après l’activité de formation, utiliser les aptitudes et compétences acquises au cours de l’activité de formation</t>
  </si>
  <si>
    <t xml:space="preserve">Nombre de personnes auxquelles les autorités frontalières ont refusé l’entrée </t>
  </si>
  <si>
    <t>National</t>
  </si>
  <si>
    <t>Nombre de réunions d'experts</t>
  </si>
  <si>
    <t>Nombre de participants à ces réunions d'experts</t>
  </si>
  <si>
    <t>OS 2 - Politique commune des visas</t>
  </si>
  <si>
    <t>O.2.1</t>
  </si>
  <si>
    <t>Nombre de projets de soutien à la numérisation du traitement des visas</t>
  </si>
  <si>
    <t>O.2.2</t>
  </si>
  <si>
    <t>O.2.2.1</t>
  </si>
  <si>
    <t>O.2.3</t>
  </si>
  <si>
    <t>Nombre d’agents déployés dans des consulats dans des pays tiers</t>
  </si>
  <si>
    <t>O.2.3.1</t>
  </si>
  <si>
    <t>Dont nombre d’agents affectés au traitement des visas</t>
  </si>
  <si>
    <t>O.2.4</t>
  </si>
  <si>
    <t>O.2.5</t>
  </si>
  <si>
    <t>O.2.5.1</t>
  </si>
  <si>
    <t>O.2.6</t>
  </si>
  <si>
    <t>O.2.7</t>
  </si>
  <si>
    <t>Nombre de biens immobiliers loués/amortis</t>
  </si>
  <si>
    <t>Nombre d'experts mobilisés</t>
  </si>
  <si>
    <t>Nombre de pays dans lesquels ont été déployés les experts mobilisés</t>
  </si>
  <si>
    <t>R.2.8</t>
  </si>
  <si>
    <t xml:space="preserve">Nombre de consulats nouveaux/modernisés en dehors de l’espace Schengen </t>
  </si>
  <si>
    <t xml:space="preserve">Dont nombre de consulats modernisés afin d’améliorer l’accueil des demandeurs de visa </t>
  </si>
  <si>
    <t>Nombre de recommandations adressées dans les évaluations Schengen dans le domaine de la politique commune des visas</t>
  </si>
  <si>
    <t>Nombre de demandes de visa déposées par des moyens numériques</t>
  </si>
  <si>
    <t>Nombre de formes de coopération mises en place entre des États membres en matière de traitement des visas qui ont été initiées/améliorées</t>
  </si>
  <si>
    <t>R.1.15</t>
  </si>
  <si>
    <t>R.1.16</t>
  </si>
  <si>
    <t>R.1.17</t>
  </si>
  <si>
    <t>R.1.18</t>
  </si>
  <si>
    <t>R.1.19</t>
  </si>
  <si>
    <t>R.1.20</t>
  </si>
  <si>
    <t>N.1.21</t>
  </si>
  <si>
    <t>N.1.22</t>
  </si>
  <si>
    <t>N.2.13</t>
  </si>
  <si>
    <t>N.2.13.1</t>
  </si>
  <si>
    <t>R.2.8.1</t>
  </si>
  <si>
    <t>R.2.9</t>
  </si>
  <si>
    <t>R.2.10</t>
  </si>
  <si>
    <t>R.2.11</t>
  </si>
  <si>
    <t>R.2.12</t>
  </si>
  <si>
    <t>O.1.1.1
R.1.14
R.1.15</t>
  </si>
  <si>
    <t>O.1.1
R.1.17</t>
  </si>
  <si>
    <t>O.1.5.1
R.1.14
R.1.15</t>
  </si>
  <si>
    <t>O.1.5
R.1.14
R.1.15</t>
  </si>
  <si>
    <t>R.1.14
R.1.15</t>
  </si>
  <si>
    <t>O.1.8
R.1.19</t>
  </si>
  <si>
    <t>O.1.1
O.1.5
O.1.5.1
O.1.6
O.1.7</t>
  </si>
  <si>
    <t>R.2.8
R.2.8.1
R.2.10</t>
  </si>
  <si>
    <r>
      <rPr>
        <sz val="11"/>
        <rFont val="Calibri"/>
        <family val="2"/>
        <scheme val="minor"/>
      </rPr>
      <t>O.2.2.1</t>
    </r>
    <r>
      <rPr>
        <sz val="11"/>
        <color indexed="2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R.2.8.1</t>
    </r>
  </si>
  <si>
    <t>O.2.3.1
R.2.8
R.2.8.1</t>
  </si>
  <si>
    <t>O.2.3
R.2.8
R.2.8.1</t>
  </si>
  <si>
    <t>R.2.8
R.2.8.1</t>
  </si>
  <si>
    <t>O.2.3
O.2.3.1
O.2.4
O.2.6
O.2.7
R.2.8.1</t>
  </si>
  <si>
    <t>O.2.1
O.2.2
O.2.2.1
O.2.3
O.2.3.1
O.2.4
O.2.6
O.2.7
R.2.8</t>
  </si>
  <si>
    <t>Indicateurs associés</t>
  </si>
  <si>
    <t xml:space="preserve">Dont le nombre de systèmes de contrôle automatisé aux frontières/systèmes en libre-service/portes électroniques acquis </t>
  </si>
  <si>
    <t>Nombre d’équipement d'infrastructures entretenues/réparées</t>
  </si>
  <si>
    <t>Nombre d’installations construites et/ou modernisées pour les points de passage frontaliers</t>
  </si>
  <si>
    <t xml:space="preserve">Nombre d’officiers de liaison "immigration" déployés dans les pays tiers </t>
  </si>
  <si>
    <t>Nombre de systèmes d’information à grande échelle de l'UE mis au point/entretenus/modernisés</t>
  </si>
  <si>
    <t>Nombre de personnes ayant présenté une demande de protection internationale aux points de passage frontaliers</t>
  </si>
  <si>
    <t>Nombre de passages de frontière par de systèmes de contrôle automatisé aux frontières et des portes électroniques</t>
  </si>
  <si>
    <t>Nombre de participants déclarant, trois mois après l’activité de formation, utiliser les aptitudes et compétences acquises au cours de cette activité de formation</t>
  </si>
  <si>
    <r>
      <rPr>
        <sz val="11"/>
        <color theme="1"/>
        <rFont val="Calibri"/>
        <family val="2"/>
        <scheme val="minor"/>
      </rPr>
      <t xml:space="preserve">O.2.2
</t>
    </r>
    <r>
      <rPr>
        <sz val="11"/>
        <rFont val="Calibri"/>
        <family val="2"/>
        <scheme val="minor"/>
      </rPr>
      <t>R.2.8.1</t>
    </r>
    <r>
      <rPr>
        <sz val="11"/>
        <color theme="1"/>
        <rFont val="Calibri"/>
        <family val="2"/>
        <scheme val="minor"/>
      </rPr>
      <t xml:space="preserve">
R.2.12</t>
    </r>
  </si>
  <si>
    <t>Nombre d'équipement d’infrastructures entretenus/réparés</t>
  </si>
  <si>
    <r>
      <t xml:space="preserve">Justification en cas d'écart entre la valeur réalisée et la valeur prévisionnelle à la fin du projet 
N.B. : </t>
    </r>
    <r>
      <rPr>
        <sz val="9"/>
        <rFont val="Calibri"/>
        <family val="2"/>
        <scheme val="minor"/>
      </rPr>
      <t>s'il s'agit d'une demande de paiement intermédiaire,  préciser si les résultats suivent la courbe normale pour atteindre la valeur prévisionnelle à la fin du projet</t>
    </r>
  </si>
  <si>
    <t>Numéro de l'indicateur</t>
  </si>
  <si>
    <t>Valeurs conventionnées</t>
  </si>
  <si>
    <r>
      <t xml:space="preserve">Vous pouvez utilement consulter le </t>
    </r>
    <r>
      <rPr>
        <b/>
        <sz val="11"/>
        <rFont val="Marianne"/>
        <family val="3"/>
      </rPr>
      <t>guide des indicateurs</t>
    </r>
  </si>
  <si>
    <t>Valeur prévisionnelle à la fin du projet
(conventionnée)</t>
  </si>
  <si>
    <r>
      <t xml:space="preserve">Justification en cas d'écart entre la valeur réalisée et la valeur prévisionnelle à la fin du projet 
</t>
    </r>
    <r>
      <rPr>
        <sz val="10"/>
        <rFont val="Calibri"/>
        <family val="2"/>
        <scheme val="minor"/>
      </rPr>
      <t xml:space="preserve">N.B. : </t>
    </r>
    <r>
      <rPr>
        <sz val="9"/>
        <rFont val="Calibri"/>
        <family val="2"/>
        <scheme val="minor"/>
      </rPr>
      <t xml:space="preserve">s'il s'agit d'une demande de paiement intermédiaire,  préciser si les résultats suivent la courbe normale pour atteindre la valeur prévisionnelle à la fin du projet
</t>
    </r>
    <r>
      <rPr>
        <b/>
        <sz val="10"/>
        <rFont val="Calibri"/>
        <family val="2"/>
        <scheme val="minor"/>
      </rPr>
      <t>ou autres commentaires</t>
    </r>
  </si>
  <si>
    <t>Valeur réalisée sur la période allant de la date de début de la période d'exécution de l'action  (J) à la date d'arrêt des comptes de l'acompte 1</t>
  </si>
  <si>
    <t>Valeur réalisée sur la période allant de la première demande de paiement à la date d'arrêt des comptes de l'acompte 2</t>
  </si>
  <si>
    <t xml:space="preserve">Valeur réalisée sur la période allant de la deuxième demande de paiement à la date d'arrêt des comptes de l'acompte 3
</t>
  </si>
  <si>
    <r>
      <t>Données à transmettre à l'autorité de gestion, lors de l'</t>
    </r>
    <r>
      <rPr>
        <b/>
        <u/>
        <sz val="10"/>
        <color theme="1"/>
        <rFont val="Calibri"/>
        <family val="2"/>
        <scheme val="minor"/>
      </rPr>
      <t>acompte 1</t>
    </r>
    <r>
      <rPr>
        <b/>
        <sz val="10"/>
        <color theme="1"/>
        <rFont val="Calibri"/>
        <family val="2"/>
        <scheme val="minor"/>
      </rPr>
      <t>,  afin de répondre aux obligations européennes</t>
    </r>
  </si>
  <si>
    <r>
      <t>Données à transmettre à l'autorité de gestion, lors de l'</t>
    </r>
    <r>
      <rPr>
        <b/>
        <u/>
        <sz val="10"/>
        <color theme="1"/>
        <rFont val="Calibri"/>
        <family val="2"/>
        <scheme val="minor"/>
      </rPr>
      <t>acompte 3</t>
    </r>
    <r>
      <rPr>
        <b/>
        <sz val="10"/>
        <color theme="1"/>
        <rFont val="Calibri"/>
        <family val="2"/>
        <scheme val="minor"/>
      </rPr>
      <t>,  afin de répondre aux obligations européennes</t>
    </r>
  </si>
  <si>
    <r>
      <t>Données à transmettre à l'autorité de gestion, lors de la</t>
    </r>
    <r>
      <rPr>
        <b/>
        <u/>
        <sz val="10"/>
        <rFont val="Calibri"/>
        <family val="2"/>
        <scheme val="minor"/>
      </rPr>
      <t xml:space="preserve"> demande de solde</t>
    </r>
    <r>
      <rPr>
        <b/>
        <sz val="10"/>
        <rFont val="Calibri"/>
        <family val="2"/>
        <scheme val="minor"/>
      </rPr>
      <t xml:space="preserve"> afin de répondre aux obligations européennes</t>
    </r>
  </si>
  <si>
    <r>
      <t>Données à transmettre à l'autorité de gestion, lors de l'</t>
    </r>
    <r>
      <rPr>
        <b/>
        <u/>
        <sz val="10"/>
        <color theme="1"/>
        <rFont val="Calibri"/>
        <family val="2"/>
        <scheme val="minor"/>
      </rPr>
      <t>acompte 2</t>
    </r>
    <r>
      <rPr>
        <b/>
        <sz val="10"/>
        <color theme="1"/>
        <rFont val="Calibri"/>
        <family val="2"/>
        <scheme val="minor"/>
      </rPr>
      <t>,  afin de répondre aux obligations européennes</t>
    </r>
  </si>
  <si>
    <r>
      <t>Justification en cas d'écart entre la valeur réalisée et la valeur conventionnée</t>
    </r>
    <r>
      <rPr>
        <b/>
        <u/>
        <sz val="10"/>
        <rFont val="Calibri"/>
        <family val="2"/>
        <scheme val="minor"/>
      </rPr>
      <t xml:space="preserve"> à la fin du projet </t>
    </r>
    <r>
      <rPr>
        <b/>
        <sz val="10"/>
        <rFont val="Calibri"/>
        <family val="2"/>
        <scheme val="minor"/>
      </rPr>
      <t xml:space="preserve">
</t>
    </r>
  </si>
  <si>
    <t>N° Synergie :</t>
  </si>
  <si>
    <t>Valeur réalisée sur la période allant du dernier acompte à la date d'arrêt des comptes de la demande de solde</t>
  </si>
  <si>
    <r>
      <rPr>
        <b/>
        <sz val="11"/>
        <rFont val="Marianne"/>
        <family val="3"/>
      </rPr>
      <t>1/</t>
    </r>
    <r>
      <rPr>
        <sz val="11"/>
        <rFont val="Marianne"/>
        <family val="3"/>
      </rPr>
      <t xml:space="preserve"> Afin de faciliter le renseignement de ce tableau,</t>
    </r>
    <r>
      <rPr>
        <b/>
        <sz val="11"/>
        <rFont val="Marianne"/>
        <family val="3"/>
      </rPr>
      <t xml:space="preserve"> veuillez tout d'abord sélectionner dans la colonne "objectif spécifique",</t>
    </r>
    <r>
      <rPr>
        <sz val="11"/>
        <rFont val="Marianne"/>
        <family val="3"/>
      </rPr>
      <t xml:space="preserve"> celui dans lequel s'inscrit votre projet. </t>
    </r>
  </si>
  <si>
    <t>Numéro Indicateur</t>
  </si>
  <si>
    <r>
      <t xml:space="preserve">Valeur réalisée à la date de la première demande de paiement </t>
    </r>
    <r>
      <rPr>
        <sz val="10"/>
        <rFont val="Calibri"/>
        <family val="2"/>
        <scheme val="minor"/>
      </rPr>
      <t xml:space="preserve">(soit à la date d'arrêt des comptes de l'acompte 1)
</t>
    </r>
    <r>
      <rPr>
        <b/>
        <sz val="10"/>
        <rFont val="Calibri"/>
        <family val="2"/>
        <scheme val="minor"/>
      </rPr>
      <t xml:space="preserve">
A3 = A1+A2
</t>
    </r>
  </si>
  <si>
    <r>
      <t xml:space="preserve">Valeur réalisée à la date de l'acompte 2 </t>
    </r>
    <r>
      <rPr>
        <sz val="10"/>
        <rFont val="Calibri"/>
        <family val="2"/>
        <scheme val="minor"/>
      </rPr>
      <t>(soit à la date d'arrêt des comptes de l'acompte 2)</t>
    </r>
    <r>
      <rPr>
        <b/>
        <sz val="10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B3 = B2+A2+A1</t>
    </r>
    <r>
      <rPr>
        <i/>
        <sz val="10"/>
        <rFont val="Calibri"/>
        <family val="2"/>
        <scheme val="minor"/>
      </rPr>
      <t xml:space="preserve">
</t>
    </r>
  </si>
  <si>
    <r>
      <t xml:space="preserve">Valeur réalisée à la date de l'acompte 3 (soit à la date d'arrêt des comptes de l'acompte 3)
</t>
    </r>
    <r>
      <rPr>
        <sz val="9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C2 = C1+B2+A2+A1</t>
    </r>
  </si>
  <si>
    <r>
      <t xml:space="preserve">Valeur réalisée à la date du solde (soit à la date d'arrêt des comtpes du solde)
</t>
    </r>
    <r>
      <rPr>
        <sz val="9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D2 = D1+C1+B2+A2+A1</t>
    </r>
  </si>
  <si>
    <r>
      <t xml:space="preserve">Valeur à la date de début de la période d'exécution de l'action (J-1)
</t>
    </r>
    <r>
      <rPr>
        <i/>
        <sz val="10"/>
        <color indexed="9"/>
        <rFont val="Calibri"/>
        <family val="2"/>
      </rPr>
      <t xml:space="preserve">
* Si l'indicateur porte sur un nombre d'individus bénéficiaires/équipements, renseigner le nombre de personnes inscrites et en cours de suivi à la date de début  d'exécution de l'action (J-1) = STOCK
A1</t>
    </r>
  </si>
  <si>
    <r>
      <t xml:space="preserve">Valeur réalisée sur la période </t>
    </r>
    <r>
      <rPr>
        <sz val="10"/>
        <rFont val="Calibri"/>
        <family val="2"/>
        <scheme val="minor"/>
      </rPr>
      <t xml:space="preserve">allant de l'acompte 1 </t>
    </r>
    <r>
      <rPr>
        <b/>
        <sz val="10"/>
        <rFont val="Calibri"/>
        <family val="2"/>
        <scheme val="minor"/>
      </rPr>
      <t xml:space="preserve">à la date d'arrêt des comptes de l'acompte 2
</t>
    </r>
    <r>
      <rPr>
        <sz val="9"/>
        <rFont val="Calibri"/>
        <family val="2"/>
      </rPr>
      <t xml:space="preserve">N.B. : Si l'indicateur porte sur le nombre d'individus bénéficiaires / équipements, renseigner le nombre de personnes nouvellement/équipements nouveaux inscrit(e)s au cours de la période visée
</t>
    </r>
    <r>
      <rPr>
        <b/>
        <sz val="10"/>
        <rFont val="Calibri"/>
        <family val="2"/>
      </rPr>
      <t>B2</t>
    </r>
  </si>
  <si>
    <r>
      <t xml:space="preserve">Valeur réalisée sur la période allant de l'acompte 2 à la date d'arrêt des comptes de l'acompte 3
</t>
    </r>
    <r>
      <rPr>
        <sz val="9"/>
        <rFont val="Calibri"/>
        <family val="2"/>
      </rPr>
      <t xml:space="preserve">N.B. : Si l'indicateur porte sur le nombre d'individus bénéficiaires / équipements, renseigner le nombre de personnes nouvellement/équipements nouveaux inscrit(e)s au cours de la période visée
</t>
    </r>
    <r>
      <rPr>
        <b/>
        <sz val="10"/>
        <rFont val="Calibri"/>
        <family val="2"/>
      </rPr>
      <t>C1</t>
    </r>
  </si>
  <si>
    <r>
      <t xml:space="preserve">Valeur réalisée sur la période allantdu dernier acompte à la date d'arrêt des comptes de la demande de solde
</t>
    </r>
    <r>
      <rPr>
        <i/>
        <sz val="9"/>
        <rFont val="Calibri"/>
        <family val="2"/>
      </rPr>
      <t>N.B. : Si l'indicateur porte sur le nombre d'individus bénéficiaires / équipements, renseigner le nombre de personnes nouvellement/équipements nouveaux inscrit(e)s au cours de la période visée</t>
    </r>
    <r>
      <rPr>
        <sz val="9"/>
        <rFont val="Calibri"/>
        <family val="2"/>
      </rPr>
      <t xml:space="preserve">
</t>
    </r>
    <r>
      <rPr>
        <b/>
        <sz val="10"/>
        <rFont val="Calibri"/>
        <family val="2"/>
      </rPr>
      <t>D1</t>
    </r>
  </si>
  <si>
    <t>I</t>
  </si>
  <si>
    <t>Valeur à la date de début de la période d'exécution de l'action (J-1) = stock</t>
  </si>
  <si>
    <r>
      <t>Valeur réalisée sur la période</t>
    </r>
    <r>
      <rPr>
        <sz val="10"/>
        <rFont val="Calibri"/>
        <family val="2"/>
        <scheme val="minor"/>
      </rPr>
      <t xml:space="preserve"> allant de la date de début de la période d'exécution (J) de l'action</t>
    </r>
    <r>
      <rPr>
        <b/>
        <sz val="10"/>
        <rFont val="Calibri"/>
        <family val="2"/>
        <scheme val="minor"/>
      </rPr>
      <t xml:space="preserve"> à la date d'arrêt des comptes de l'acompte 1
</t>
    </r>
    <r>
      <rPr>
        <sz val="10"/>
        <rFont val="Calibri"/>
        <family val="2"/>
        <scheme val="minor"/>
      </rPr>
      <t>N.B.</t>
    </r>
    <r>
      <rPr>
        <b/>
        <sz val="1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 xml:space="preserve">: </t>
    </r>
    <r>
      <rPr>
        <sz val="9"/>
        <rFont val="Calibri"/>
        <family val="2"/>
        <scheme val="minor"/>
      </rPr>
      <t xml:space="preserve">Si l'indicateur porte sur le nombre d'individus bénéficiaires / équipements, renseigner le nombre de personnes </t>
    </r>
    <r>
      <rPr>
        <b/>
        <sz val="9"/>
        <rFont val="Calibri"/>
        <family val="2"/>
        <scheme val="minor"/>
      </rPr>
      <t>nouvellement</t>
    </r>
    <r>
      <rPr>
        <sz val="9"/>
        <rFont val="Calibri"/>
        <family val="2"/>
        <scheme val="minor"/>
      </rPr>
      <t xml:space="preserve">/équipement </t>
    </r>
    <r>
      <rPr>
        <b/>
        <sz val="9"/>
        <rFont val="Calibri"/>
        <family val="2"/>
        <scheme val="minor"/>
      </rPr>
      <t>nouveau</t>
    </r>
    <r>
      <rPr>
        <sz val="9"/>
        <rFont val="Calibri"/>
        <family val="2"/>
        <scheme val="minor"/>
      </rPr>
      <t xml:space="preserve"> inscrit(e)s au cours de la période visée</t>
    </r>
    <r>
      <rPr>
        <b/>
        <sz val="10"/>
        <rFont val="Calibri"/>
        <family val="2"/>
        <scheme val="minor"/>
      </rPr>
      <t xml:space="preserve">
A2</t>
    </r>
  </si>
  <si>
    <t>Tableau de cohérence</t>
  </si>
  <si>
    <t>H</t>
  </si>
  <si>
    <t>Nom du porteur de projet :</t>
  </si>
  <si>
    <t>Intitulé du projet :</t>
  </si>
  <si>
    <t>Indicateur de rattachement</t>
  </si>
  <si>
    <t>J</t>
  </si>
  <si>
    <t>M</t>
  </si>
  <si>
    <t>P</t>
  </si>
  <si>
    <t>S</t>
  </si>
  <si>
    <t>_ Des règles de format sont mises en place. Merci de ne pas les modifier.
_ Si des cellules se colorent en rouge, cela nécessite une action complémentaire de votre part (des explications peuvent se trouver dans l'onglet cohérence). S'il s'agit de justification à donner, la couleur ne disparaitra pas.</t>
  </si>
  <si>
    <r>
      <t xml:space="preserve">2/ </t>
    </r>
    <r>
      <rPr>
        <sz val="11"/>
        <rFont val="Marianne"/>
        <family val="3"/>
      </rPr>
      <t xml:space="preserve">Nous vous remercions de </t>
    </r>
    <r>
      <rPr>
        <b/>
        <sz val="11"/>
        <rFont val="Marianne"/>
        <family val="3"/>
      </rPr>
      <t>renseigner les données conventionnées dans la colonne H</t>
    </r>
  </si>
  <si>
    <r>
      <rPr>
        <b/>
        <sz val="11"/>
        <rFont val="Marianne"/>
        <family val="3"/>
      </rPr>
      <t>3/ Compléter</t>
    </r>
    <r>
      <rPr>
        <sz val="11"/>
        <rFont val="Marianne"/>
        <family val="3"/>
      </rPr>
      <t xml:space="preserve"> ensuite les</t>
    </r>
    <r>
      <rPr>
        <b/>
        <sz val="11"/>
        <rFont val="Marianne"/>
        <family val="3"/>
      </rPr>
      <t xml:space="preserve"> valeurs par demande de paiement SANS CUMUL (colonnes I, J, M, P, S)</t>
    </r>
  </si>
  <si>
    <t>valeur manquante + déclinaison avec ss indicateur</t>
  </si>
  <si>
    <t>indicateur de réalisation/résultat est sup</t>
  </si>
  <si>
    <t>valeur manquante + indicateur de réalisation/résultat est sup</t>
  </si>
  <si>
    <t>valeur manquante + déclinaison avec ss indicateur + indicateur de réalisation/résultat est sup</t>
  </si>
  <si>
    <t>Tableau de remontée des indicateurs - IGFV
Instrument de soutien financier à la gestion des frontières 
et à la politique des visas
2021-2027</t>
  </si>
  <si>
    <t>premier acompte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</si>
</sst>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62626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10"/>
      <color indexed="9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2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b/>
      <sz val="10"/>
      <name val="Calibri"/>
      <family val="2"/>
    </font>
    <font>
      <b/>
      <sz val="11"/>
      <color theme="5" tint="-0.249977111117893"/>
      <name val="Marianne"/>
      <family val="3"/>
    </font>
    <font>
      <b/>
      <sz val="11"/>
      <name val="Marianne"/>
      <family val="3"/>
    </font>
    <font>
      <b/>
      <u/>
      <sz val="11"/>
      <name val="Marianne"/>
      <family val="3"/>
    </font>
    <font>
      <sz val="11"/>
      <name val="Marianne"/>
      <family val="3"/>
    </font>
    <font>
      <sz val="12"/>
      <color theme="1"/>
      <name val="Calibri"/>
      <family val="2"/>
      <scheme val="minor"/>
    </font>
    <font>
      <i/>
      <sz val="9"/>
      <name val="Calibri"/>
      <family val="2"/>
    </font>
    <font>
      <b/>
      <sz val="10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79998168889431442"/>
        <bgColor theme="9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0625">
        <fgColor auto="1"/>
        <bgColor theme="9" tint="0.79992065187536243"/>
      </patternFill>
    </fill>
    <fill>
      <patternFill patternType="gray0625">
        <fgColor auto="1"/>
        <bgColor theme="9" tint="0.79998168889431442"/>
      </patternFill>
    </fill>
    <fill>
      <patternFill patternType="gray0625">
        <fgColor auto="1"/>
        <bgColor theme="5" tint="0.79998168889431442"/>
      </patternFill>
    </fill>
    <fill>
      <patternFill patternType="gray0625">
        <fgColor theme="1" tint="0.499984740745262"/>
        <bgColor theme="9" tint="0.79998168889431442"/>
      </patternFill>
    </fill>
    <fill>
      <patternFill patternType="gray0625">
        <fgColor theme="1" tint="0.499984740745262"/>
        <bgColor theme="5" tint="0.79998168889431442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09">
    <xf numFmtId="0" fontId="0" fillId="0" borderId="0" xfId="0"/>
    <xf numFmtId="0" fontId="0" fillId="2" borderId="0" xfId="0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right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right" vertical="center" wrapText="1"/>
    </xf>
    <xf numFmtId="0" fontId="9" fillId="5" borderId="1" xfId="0" applyFont="1" applyFill="1" applyBorder="1" applyAlignment="1" applyProtection="1">
      <alignment horizontal="right" vertical="center"/>
    </xf>
    <xf numFmtId="0" fontId="13" fillId="5" borderId="1" xfId="0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right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right" vertical="center" wrapText="1"/>
    </xf>
    <xf numFmtId="0" fontId="13" fillId="6" borderId="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left" vertical="center" wrapText="1"/>
    </xf>
    <xf numFmtId="0" fontId="0" fillId="5" borderId="1" xfId="0" applyFill="1" applyBorder="1" applyAlignment="1" applyProtection="1">
      <alignment horizontal="right" vertical="center" wrapText="1"/>
    </xf>
    <xf numFmtId="0" fontId="14" fillId="5" borderId="1" xfId="0" applyFont="1" applyFill="1" applyBorder="1" applyAlignment="1" applyProtection="1">
      <alignment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right" vertical="center" wrapText="1"/>
    </xf>
    <xf numFmtId="0" fontId="0" fillId="5" borderId="3" xfId="0" applyFill="1" applyBorder="1" applyAlignment="1" applyProtection="1">
      <alignment horizontal="right" vertical="center" wrapText="1"/>
    </xf>
    <xf numFmtId="0" fontId="9" fillId="5" borderId="1" xfId="0" applyFont="1" applyFill="1" applyBorder="1" applyAlignment="1" applyProtection="1">
      <alignment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horizontal="right" vertical="center" wrapText="1"/>
    </xf>
    <xf numFmtId="0" fontId="16" fillId="6" borderId="1" xfId="0" applyFont="1" applyFill="1" applyBorder="1" applyAlignment="1" applyProtection="1">
      <alignment horizontal="right" vertical="center" wrapText="1"/>
    </xf>
    <xf numFmtId="0" fontId="0" fillId="6" borderId="1" xfId="0" applyFill="1" applyBorder="1" applyAlignment="1" applyProtection="1">
      <alignment horizontal="right" vertical="center" wrapText="1"/>
    </xf>
    <xf numFmtId="0" fontId="9" fillId="6" borderId="1" xfId="0" applyFont="1" applyFill="1" applyBorder="1" applyAlignment="1" applyProtection="1">
      <alignment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0" fontId="14" fillId="8" borderId="5" xfId="0" applyFont="1" applyFill="1" applyBorder="1" applyAlignment="1" applyProtection="1">
      <alignment horizontal="center" vertical="center" wrapText="1"/>
    </xf>
    <xf numFmtId="0" fontId="0" fillId="15" borderId="1" xfId="0" applyFill="1" applyBorder="1" applyAlignment="1" applyProtection="1">
      <alignment horizontal="right" vertical="center" wrapText="1"/>
    </xf>
    <xf numFmtId="0" fontId="0" fillId="16" borderId="1" xfId="0" applyFill="1" applyBorder="1" applyAlignment="1" applyProtection="1">
      <alignment horizontal="right" vertical="center" wrapText="1"/>
    </xf>
    <xf numFmtId="0" fontId="14" fillId="10" borderId="5" xfId="0" applyFont="1" applyFill="1" applyBorder="1" applyAlignment="1" applyProtection="1">
      <alignment horizontal="center" vertical="center" wrapText="1"/>
    </xf>
    <xf numFmtId="0" fontId="14" fillId="9" borderId="5" xfId="0" applyFont="1" applyFill="1" applyBorder="1" applyAlignment="1" applyProtection="1">
      <alignment horizontal="center" vertical="center" wrapText="1"/>
    </xf>
    <xf numFmtId="0" fontId="14" fillId="12" borderId="5" xfId="0" applyFont="1" applyFill="1" applyBorder="1" applyAlignment="1" applyProtection="1">
      <alignment horizontal="center" vertical="center" wrapText="1"/>
    </xf>
    <xf numFmtId="0" fontId="0" fillId="14" borderId="1" xfId="0" applyFont="1" applyFill="1" applyBorder="1" applyAlignment="1" applyProtection="1">
      <alignment horizontal="right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0" fontId="11" fillId="11" borderId="5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horizontal="right" vertical="center" wrapText="1"/>
      <protection locked="0"/>
    </xf>
    <xf numFmtId="0" fontId="0" fillId="7" borderId="1" xfId="0" applyFill="1" applyBorder="1" applyAlignment="1" applyProtection="1">
      <alignment horizontal="right" vertical="center" wrapText="1"/>
      <protection locked="0"/>
    </xf>
    <xf numFmtId="0" fontId="9" fillId="2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15" borderId="1" xfId="0" applyFill="1" applyBorder="1" applyAlignment="1" applyProtection="1">
      <alignment horizontal="center" vertical="center" wrapText="1"/>
    </xf>
    <xf numFmtId="0" fontId="0" fillId="16" borderId="1" xfId="0" applyFill="1" applyBorder="1" applyAlignment="1" applyProtection="1">
      <alignment horizontal="center" vertical="center" wrapText="1"/>
    </xf>
    <xf numFmtId="0" fontId="0" fillId="2" borderId="0" xfId="0" applyFill="1" applyProtection="1">
      <protection locked="0"/>
    </xf>
    <xf numFmtId="0" fontId="20" fillId="2" borderId="0" xfId="0" applyFont="1" applyFill="1" applyAlignment="1" applyProtection="1">
      <alignment vertical="center" wrapText="1"/>
    </xf>
    <xf numFmtId="0" fontId="30" fillId="3" borderId="0" xfId="0" applyFont="1" applyFill="1" applyAlignment="1" applyProtection="1">
      <alignment vertical="center" wrapText="1"/>
    </xf>
    <xf numFmtId="0" fontId="30" fillId="3" borderId="0" xfId="0" applyFont="1" applyFill="1" applyAlignment="1" applyProtection="1">
      <alignment horizontal="left" vertical="center" wrapText="1"/>
    </xf>
    <xf numFmtId="0" fontId="9" fillId="5" borderId="1" xfId="0" applyFont="1" applyFill="1" applyBorder="1" applyAlignment="1" applyProtection="1">
      <alignment horizontal="right" vertical="center" wrapText="1"/>
    </xf>
    <xf numFmtId="0" fontId="0" fillId="17" borderId="1" xfId="0" applyFill="1" applyBorder="1" applyAlignment="1" applyProtection="1">
      <alignment horizontal="right" vertical="center" wrapText="1"/>
    </xf>
    <xf numFmtId="0" fontId="0" fillId="18" borderId="1" xfId="0" applyFill="1" applyBorder="1" applyAlignment="1" applyProtection="1">
      <alignment horizontal="right" vertical="center" wrapText="1"/>
    </xf>
    <xf numFmtId="0" fontId="2" fillId="17" borderId="1" xfId="0" applyFont="1" applyFill="1" applyBorder="1" applyAlignment="1" applyProtection="1">
      <alignment horizontal="center" vertical="center" wrapText="1"/>
    </xf>
    <xf numFmtId="0" fontId="0" fillId="17" borderId="1" xfId="0" applyFont="1" applyFill="1" applyBorder="1" applyAlignment="1" applyProtection="1">
      <alignment horizontal="center" vertical="center" wrapText="1"/>
    </xf>
    <xf numFmtId="0" fontId="2" fillId="18" borderId="1" xfId="0" applyFont="1" applyFill="1" applyBorder="1" applyAlignment="1" applyProtection="1">
      <alignment horizontal="center" vertical="center" wrapText="1"/>
    </xf>
    <xf numFmtId="0" fontId="0" fillId="18" borderId="1" xfId="0" applyFont="1" applyFill="1" applyBorder="1" applyAlignment="1" applyProtection="1">
      <alignment horizontal="center" vertical="center" wrapText="1"/>
    </xf>
    <xf numFmtId="0" fontId="14" fillId="19" borderId="5" xfId="0" applyFont="1" applyFill="1" applyBorder="1" applyAlignment="1" applyProtection="1">
      <alignment horizontal="center" vertical="center" wrapText="1"/>
    </xf>
    <xf numFmtId="0" fontId="34" fillId="19" borderId="5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wrapText="1"/>
      <protection locked="0"/>
    </xf>
    <xf numFmtId="0" fontId="0" fillId="13" borderId="6" xfId="0" applyFill="1" applyBorder="1" applyAlignment="1" applyProtection="1"/>
    <xf numFmtId="0" fontId="0" fillId="2" borderId="0" xfId="0" applyFill="1" applyProtection="1"/>
    <xf numFmtId="0" fontId="0" fillId="0" borderId="0" xfId="0" applyFill="1" applyAlignment="1" applyProtection="1">
      <alignment wrapText="1"/>
    </xf>
    <xf numFmtId="0" fontId="0" fillId="2" borderId="0" xfId="0" applyFill="1" applyAlignment="1" applyProtection="1">
      <alignment wrapText="1"/>
    </xf>
    <xf numFmtId="0" fontId="0" fillId="2" borderId="0" xfId="0" applyFill="1" applyAlignment="1" applyProtection="1">
      <alignment vertical="center" wrapText="1"/>
    </xf>
    <xf numFmtId="0" fontId="1" fillId="2" borderId="0" xfId="0" applyFont="1" applyFill="1" applyAlignment="1" applyProtection="1">
      <alignment vertical="center" wrapText="1"/>
    </xf>
    <xf numFmtId="0" fontId="8" fillId="2" borderId="0" xfId="0" applyFont="1" applyFill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 vertical="center" wrapText="1"/>
    </xf>
    <xf numFmtId="0" fontId="7" fillId="2" borderId="0" xfId="0" applyFont="1" applyFill="1" applyAlignment="1" applyProtection="1">
      <alignment horizontal="center" vertical="center" wrapText="1"/>
    </xf>
    <xf numFmtId="0" fontId="19" fillId="2" borderId="0" xfId="0" applyFont="1" applyFill="1" applyAlignment="1" applyProtection="1">
      <alignment vertical="center" wrapText="1"/>
    </xf>
    <xf numFmtId="0" fontId="19" fillId="2" borderId="0" xfId="0" applyFont="1" applyFill="1" applyAlignment="1" applyProtection="1">
      <alignment horizontal="center" vertical="center" wrapText="1"/>
    </xf>
    <xf numFmtId="0" fontId="8" fillId="13" borderId="2" xfId="0" applyFont="1" applyFill="1" applyBorder="1" applyAlignment="1" applyProtection="1">
      <alignment horizontal="center" vertical="center" wrapText="1"/>
    </xf>
    <xf numFmtId="0" fontId="31" fillId="3" borderId="0" xfId="0" applyFont="1" applyFill="1" applyAlignment="1" applyProtection="1">
      <alignment horizontal="left" vertical="center" wrapText="1"/>
    </xf>
    <xf numFmtId="0" fontId="29" fillId="3" borderId="0" xfId="0" applyFont="1" applyFill="1" applyAlignment="1" applyProtection="1">
      <alignment horizontal="left" vertical="center" wrapText="1"/>
    </xf>
    <xf numFmtId="0" fontId="31" fillId="3" borderId="0" xfId="0" applyFont="1" applyFill="1" applyAlignment="1" applyProtection="1">
      <alignment vertical="center" wrapText="1"/>
    </xf>
    <xf numFmtId="0" fontId="28" fillId="3" borderId="0" xfId="0" applyFont="1" applyFill="1" applyAlignment="1" applyProtection="1">
      <alignment vertical="center" wrapText="1"/>
    </xf>
    <xf numFmtId="0" fontId="20" fillId="2" borderId="0" xfId="0" applyFont="1" applyFill="1" applyAlignment="1" applyProtection="1">
      <alignment horizontal="left" vertical="center" wrapText="1"/>
    </xf>
    <xf numFmtId="0" fontId="32" fillId="13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 wrapText="1"/>
    </xf>
    <xf numFmtId="0" fontId="6" fillId="2" borderId="0" xfId="0" applyFont="1" applyFill="1" applyAlignment="1" applyProtection="1">
      <alignment horizontal="left" vertical="center" wrapText="1"/>
    </xf>
    <xf numFmtId="0" fontId="18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 wrapText="1"/>
    </xf>
    <xf numFmtId="0" fontId="28" fillId="2" borderId="0" xfId="0" applyFont="1" applyFill="1" applyAlignment="1" applyProtection="1">
      <alignment vertical="center" wrapText="1"/>
    </xf>
    <xf numFmtId="0" fontId="0" fillId="4" borderId="1" xfId="0" applyFill="1" applyBorder="1" applyAlignment="1" applyProtection="1">
      <alignment vertical="center" wrapText="1"/>
    </xf>
    <xf numFmtId="0" fontId="32" fillId="2" borderId="0" xfId="0" applyFont="1" applyFill="1" applyAlignment="1" applyProtection="1">
      <alignment horizontal="right" vertical="center" wrapText="1"/>
    </xf>
    <xf numFmtId="0" fontId="20" fillId="2" borderId="0" xfId="0" applyFont="1" applyFill="1" applyAlignment="1" applyProtection="1">
      <alignment horizontal="center" vertical="center" wrapText="1"/>
    </xf>
    <xf numFmtId="0" fontId="31" fillId="3" borderId="0" xfId="0" applyFont="1" applyFill="1" applyAlignment="1" applyProtection="1">
      <alignment horizontal="left" vertical="center" wrapText="1"/>
    </xf>
    <xf numFmtId="0" fontId="14" fillId="12" borderId="2" xfId="0" applyFont="1" applyFill="1" applyBorder="1" applyAlignment="1" applyProtection="1">
      <alignment horizontal="center" vertical="center" wrapText="1"/>
    </xf>
    <xf numFmtId="0" fontId="14" fillId="12" borderId="4" xfId="0" applyFont="1" applyFill="1" applyBorder="1" applyAlignment="1" applyProtection="1">
      <alignment horizontal="center" vertical="center" wrapText="1"/>
    </xf>
    <xf numFmtId="0" fontId="14" fillId="12" borderId="3" xfId="0" applyFont="1" applyFill="1" applyBorder="1" applyAlignment="1" applyProtection="1">
      <alignment horizontal="center" vertical="center" wrapText="1"/>
    </xf>
    <xf numFmtId="0" fontId="8" fillId="8" borderId="2" xfId="0" applyFont="1" applyFill="1" applyBorder="1" applyAlignment="1" applyProtection="1">
      <alignment horizontal="center" vertical="center" wrapText="1"/>
    </xf>
    <xf numFmtId="0" fontId="8" fillId="8" borderId="3" xfId="0" applyFont="1" applyFill="1" applyBorder="1" applyAlignment="1" applyProtection="1">
      <alignment horizontal="center" vertical="center" wrapText="1"/>
    </xf>
    <xf numFmtId="0" fontId="8" fillId="8" borderId="4" xfId="0" applyFont="1" applyFill="1" applyBorder="1" applyAlignment="1" applyProtection="1">
      <alignment horizontal="center" vertical="center" wrapText="1"/>
    </xf>
    <xf numFmtId="0" fontId="8" fillId="10" borderId="2" xfId="0" applyFont="1" applyFill="1" applyBorder="1" applyAlignment="1" applyProtection="1">
      <alignment horizontal="center" vertical="center" wrapText="1"/>
    </xf>
    <xf numFmtId="0" fontId="8" fillId="10" borderId="3" xfId="0" applyFont="1" applyFill="1" applyBorder="1" applyAlignment="1" applyProtection="1">
      <alignment horizontal="center" vertical="center" wrapText="1"/>
    </xf>
    <xf numFmtId="0" fontId="8" fillId="10" borderId="4" xfId="0" applyFont="1" applyFill="1" applyBorder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center" vertical="center" wrapText="1"/>
    </xf>
    <xf numFmtId="0" fontId="8" fillId="9" borderId="3" xfId="0" applyFont="1" applyFill="1" applyBorder="1" applyAlignment="1" applyProtection="1">
      <alignment horizontal="center" vertical="center" wrapText="1"/>
    </xf>
    <xf numFmtId="0" fontId="8" fillId="9" borderId="4" xfId="0" applyFont="1" applyFill="1" applyBorder="1" applyAlignment="1" applyProtection="1">
      <alignment horizontal="center" vertical="center" wrapText="1"/>
    </xf>
    <xf numFmtId="0" fontId="28" fillId="3" borderId="0" xfId="0" applyFont="1" applyFill="1" applyAlignment="1" applyProtection="1">
      <alignment horizontal="left" vertical="center" wrapText="1"/>
    </xf>
    <xf numFmtId="0" fontId="29" fillId="3" borderId="0" xfId="0" applyFont="1" applyFill="1" applyAlignment="1" applyProtection="1">
      <alignment horizontal="lef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73"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theme="9" tint="0.399945066682943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auto="1"/>
      </font>
      <fill>
        <patternFill patternType="solid">
          <bgColor theme="7" tint="0.59996337778862885"/>
        </patternFill>
      </fill>
    </dxf>
    <dxf>
      <font>
        <strike/>
      </font>
    </dxf>
    <dxf>
      <fill>
        <patternFill patternType="solid">
          <bgColor rgb="FFFFCCCC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rgb="FFFFCCCC"/>
        </patternFill>
      </fill>
    </dxf>
    <dxf>
      <fill>
        <patternFill patternType="solid">
          <bgColor theme="9" tint="0.399945066682943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auto="1"/>
      </font>
      <fill>
        <patternFill patternType="solid">
          <bgColor theme="7" tint="0.59996337778862885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 patternType="gray0625">
          <fgColor theme="1" tint="0.499984740745262"/>
          <bgColor rgb="FFFF9999"/>
        </patternFill>
      </fill>
    </dxf>
    <dxf>
      <fill>
        <patternFill>
          <bgColor rgb="FFFF9999"/>
        </patternFill>
      </fill>
    </dxf>
    <dxf>
      <font>
        <b val="0"/>
        <i val="0"/>
        <color auto="1"/>
      </font>
      <fill>
        <patternFill patternType="solid">
          <bgColor theme="7" tint="0.59996337778862885"/>
        </patternFill>
      </fill>
    </dxf>
    <dxf>
      <font>
        <color rgb="FFC00000"/>
      </font>
      <fill>
        <patternFill patternType="solid">
          <bgColor rgb="FFFF7C8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9999"/>
        </patternFill>
      </fill>
    </dxf>
    <dxf>
      <fill>
        <patternFill patternType="solid"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strike/>
      </font>
    </dxf>
  </dxfs>
  <tableStyles count="0" defaultTableStyle="TableStyleMedium2" defaultPivotStyle="PivotStyleMedium9"/>
  <colors>
    <mruColors>
      <color rgb="FFFF9999"/>
      <color rgb="FFFFCCCC"/>
      <color rgb="FFFF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3738937</xdr:colOff>
      <xdr:row>3</xdr:row>
      <xdr:rowOff>93976</xdr:rowOff>
    </xdr:from>
    <xdr:to>
      <xdr:col>6</xdr:col>
      <xdr:colOff>712107</xdr:colOff>
      <xdr:row>7</xdr:row>
      <xdr:rowOff>228104</xdr:rowOff>
    </xdr:to>
    <xdr:pic>
      <xdr:nvPicPr>
        <xdr:cNvPr id="7" name="Image 6">
          <a:extLst>
            <a:ext uri="{FF2B5EF4-FFF2-40B4-BE49-F238E27FC236}">
              <a16:creationId xmlns="" xmlns:a16="http://schemas.microsoft.com/office/drawing/2014/main" id="{0BFC6AB1-9869-4846-B4C6-F54C67E6F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9687" y="910405"/>
          <a:ext cx="1150563" cy="1222699"/>
        </a:xfrm>
        <a:prstGeom prst="rect">
          <a:avLst/>
        </a:prstGeom>
      </xdr:spPr>
    </xdr:pic>
    <xdr:clientData/>
  </xdr:twoCellAnchor>
  <xdr:twoCellAnchor editAs="oneCell">
    <xdr:from>
      <xdr:col>5</xdr:col>
      <xdr:colOff>3407833</xdr:colOff>
      <xdr:row>0</xdr:row>
      <xdr:rowOff>21167</xdr:rowOff>
    </xdr:from>
    <xdr:to>
      <xdr:col>6</xdr:col>
      <xdr:colOff>730250</xdr:colOff>
      <xdr:row>2</xdr:row>
      <xdr:rowOff>75142</xdr:rowOff>
    </xdr:to>
    <xdr:pic>
      <xdr:nvPicPr>
        <xdr:cNvPr id="8" name="Image 7">
          <a:extLst>
            <a:ext uri="{FF2B5EF4-FFF2-40B4-BE49-F238E27FC236}">
              <a16:creationId xmlns="" xmlns:a16="http://schemas.microsoft.com/office/drawing/2014/main" id="{67765A56-5636-47B8-9288-A7598DCADDC8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" t="18473" r="10940" b="12564"/>
        <a:stretch/>
      </xdr:blipFill>
      <xdr:spPr bwMode="auto">
        <a:xfrm>
          <a:off x="8160808" y="21167"/>
          <a:ext cx="1498600" cy="587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72456</xdr:colOff>
      <xdr:row>4</xdr:row>
      <xdr:rowOff>138643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72656" cy="1205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9"/>
  <sheetViews>
    <sheetView tabSelected="1" zoomScale="70" zoomScaleNormal="70" workbookViewId="0">
      <selection activeCell="F13" sqref="F13"/>
    </sheetView>
  </sheetViews>
  <sheetFormatPr baseColWidth="10" defaultColWidth="10.85546875" defaultRowHeight="15" x14ac:dyDescent="0.25"/>
  <cols>
    <col min="1" max="1" width="24" style="65" customWidth="1"/>
    <col min="2" max="2" width="12.5703125" style="65" customWidth="1"/>
    <col min="3" max="3" width="11.7109375" style="66" customWidth="1"/>
    <col min="4" max="4" width="22.140625" style="66" customWidth="1"/>
    <col min="5" max="5" width="19.42578125" style="69" customWidth="1"/>
    <col min="6" max="6" width="62.7109375" style="70" customWidth="1"/>
    <col min="7" max="7" width="13.7109375" style="69" customWidth="1"/>
    <col min="8" max="8" width="18" style="40" customWidth="1"/>
    <col min="9" max="9" width="26.28515625" style="40" customWidth="1"/>
    <col min="10" max="11" width="20.7109375" style="40" customWidth="1"/>
    <col min="12" max="12" width="50.7109375" style="40" customWidth="1"/>
    <col min="13" max="14" width="20.7109375" style="40" customWidth="1"/>
    <col min="15" max="15" width="50.7109375" style="40" customWidth="1"/>
    <col min="16" max="16" width="21.7109375" style="40" customWidth="1"/>
    <col min="17" max="17" width="20.7109375" style="40" customWidth="1"/>
    <col min="18" max="18" width="50.7109375" style="40" customWidth="1"/>
    <col min="19" max="20" width="20.7109375" style="40" customWidth="1"/>
    <col min="21" max="21" width="13.5703125" style="44" customWidth="1"/>
    <col min="22" max="22" width="50.7109375" style="40" customWidth="1"/>
    <col min="23" max="23" width="33.28515625" style="40" customWidth="1"/>
    <col min="24" max="24" width="27.42578125" style="40" customWidth="1"/>
    <col min="25" max="16384" width="10.85546875" style="40"/>
  </cols>
  <sheetData>
    <row r="1" spans="1:21" s="65" customFormat="1" ht="21" customHeight="1" x14ac:dyDescent="0.25">
      <c r="A1" s="89" t="s">
        <v>158</v>
      </c>
      <c r="B1" s="89"/>
      <c r="C1" s="89"/>
      <c r="D1" s="89"/>
      <c r="E1" s="89"/>
      <c r="F1" s="89"/>
      <c r="G1" s="89"/>
      <c r="H1" s="48"/>
      <c r="U1" s="1"/>
    </row>
    <row r="2" spans="1:21" s="65" customFormat="1" ht="21" customHeight="1" x14ac:dyDescent="0.25">
      <c r="A2" s="89"/>
      <c r="B2" s="89"/>
      <c r="C2" s="89"/>
      <c r="D2" s="89"/>
      <c r="E2" s="89"/>
      <c r="F2" s="89"/>
      <c r="G2" s="89"/>
      <c r="H2" s="48"/>
      <c r="U2" s="1"/>
    </row>
    <row r="3" spans="1:21" s="65" customFormat="1" ht="21" customHeight="1" x14ac:dyDescent="0.25">
      <c r="A3" s="89"/>
      <c r="B3" s="89"/>
      <c r="C3" s="89"/>
      <c r="D3" s="89"/>
      <c r="E3" s="89"/>
      <c r="F3" s="89"/>
      <c r="G3" s="89"/>
      <c r="H3" s="48"/>
      <c r="U3" s="1"/>
    </row>
    <row r="4" spans="1:21" s="65" customFormat="1" ht="21" customHeight="1" x14ac:dyDescent="0.25">
      <c r="A4" s="89"/>
      <c r="B4" s="89"/>
      <c r="C4" s="89"/>
      <c r="D4" s="89"/>
      <c r="E4" s="89"/>
      <c r="F4" s="89"/>
      <c r="G4" s="89"/>
      <c r="H4" s="48"/>
      <c r="U4" s="1"/>
    </row>
    <row r="5" spans="1:21" s="65" customFormat="1" ht="21" customHeight="1" x14ac:dyDescent="0.25">
      <c r="A5" s="89"/>
      <c r="B5" s="89"/>
      <c r="C5" s="89"/>
      <c r="D5" s="89"/>
      <c r="E5" s="89"/>
      <c r="F5" s="89"/>
      <c r="G5" s="89"/>
      <c r="H5" s="48"/>
      <c r="U5" s="1"/>
    </row>
    <row r="6" spans="1:21" s="65" customFormat="1" ht="21" customHeight="1" x14ac:dyDescent="0.25">
      <c r="A6" s="88" t="s">
        <v>144</v>
      </c>
      <c r="B6" s="88"/>
      <c r="C6" s="88"/>
      <c r="D6" s="88"/>
      <c r="E6" s="88"/>
      <c r="F6" s="79"/>
      <c r="G6" s="48"/>
      <c r="H6" s="48"/>
      <c r="U6" s="1"/>
    </row>
    <row r="7" spans="1:21" s="65" customFormat="1" ht="21" x14ac:dyDescent="0.25">
      <c r="A7" s="88" t="s">
        <v>145</v>
      </c>
      <c r="B7" s="88"/>
      <c r="C7" s="88"/>
      <c r="D7" s="88"/>
      <c r="E7" s="88"/>
      <c r="F7" s="79"/>
      <c r="G7" s="48"/>
      <c r="H7" s="48"/>
      <c r="U7" s="1"/>
    </row>
    <row r="8" spans="1:21" s="48" customFormat="1" ht="21" x14ac:dyDescent="0.25">
      <c r="A8" s="88" t="s">
        <v>127</v>
      </c>
      <c r="B8" s="88"/>
      <c r="C8" s="88"/>
      <c r="D8" s="88"/>
      <c r="E8" s="88"/>
      <c r="F8" s="80"/>
    </row>
    <row r="9" spans="1:21" s="65" customFormat="1" ht="15" customHeight="1" x14ac:dyDescent="0.25">
      <c r="A9" s="104" t="s">
        <v>0</v>
      </c>
      <c r="B9" s="104"/>
      <c r="C9" s="104"/>
      <c r="D9" s="104"/>
      <c r="E9" s="104"/>
      <c r="F9" s="104"/>
      <c r="G9" s="104"/>
      <c r="H9" s="81"/>
      <c r="U9" s="1"/>
    </row>
    <row r="10" spans="1:21" s="65" customFormat="1" x14ac:dyDescent="0.25">
      <c r="A10" s="49"/>
      <c r="B10" s="49"/>
      <c r="C10" s="49"/>
      <c r="D10" s="49"/>
      <c r="E10" s="49"/>
      <c r="F10" s="50"/>
      <c r="G10" s="49"/>
      <c r="H10" s="81"/>
      <c r="U10" s="1"/>
    </row>
    <row r="11" spans="1:21" s="71" customFormat="1" ht="15.75" customHeight="1" x14ac:dyDescent="0.25">
      <c r="A11" s="90" t="s">
        <v>129</v>
      </c>
      <c r="B11" s="90"/>
      <c r="C11" s="90"/>
      <c r="D11" s="90"/>
      <c r="E11" s="90"/>
      <c r="F11" s="90"/>
      <c r="G11" s="90"/>
      <c r="H11" s="82"/>
    </row>
    <row r="12" spans="1:21" s="65" customFormat="1" ht="15" customHeight="1" x14ac:dyDescent="0.25">
      <c r="A12" s="90" t="s">
        <v>116</v>
      </c>
      <c r="B12" s="90"/>
      <c r="C12" s="90"/>
      <c r="D12" s="90"/>
      <c r="E12" s="90"/>
      <c r="F12" s="90"/>
      <c r="G12" s="77"/>
      <c r="H12" s="83"/>
      <c r="U12" s="1"/>
    </row>
    <row r="13" spans="1:21" s="65" customFormat="1" x14ac:dyDescent="0.25">
      <c r="A13" s="75"/>
      <c r="B13" s="75"/>
      <c r="C13" s="75"/>
      <c r="D13" s="75"/>
      <c r="E13" s="75"/>
      <c r="F13" s="75"/>
      <c r="G13" s="75"/>
      <c r="H13" s="83"/>
      <c r="U13" s="1"/>
    </row>
    <row r="14" spans="1:21" s="72" customFormat="1" ht="18.75" customHeight="1" x14ac:dyDescent="0.25">
      <c r="A14" s="104" t="s">
        <v>152</v>
      </c>
      <c r="B14" s="104"/>
      <c r="C14" s="104"/>
      <c r="D14" s="104"/>
      <c r="E14" s="104"/>
      <c r="F14" s="104"/>
      <c r="G14" s="104"/>
      <c r="H14" s="84"/>
      <c r="U14" s="73"/>
    </row>
    <row r="15" spans="1:21" s="65" customFormat="1" x14ac:dyDescent="0.25">
      <c r="A15" s="76"/>
      <c r="B15" s="76"/>
      <c r="C15" s="76"/>
      <c r="D15" s="76"/>
      <c r="E15" s="76"/>
      <c r="F15" s="76"/>
      <c r="G15" s="76"/>
      <c r="H15" s="85"/>
      <c r="U15" s="1"/>
    </row>
    <row r="16" spans="1:21" s="65" customFormat="1" ht="15" customHeight="1" x14ac:dyDescent="0.25">
      <c r="A16" s="90" t="s">
        <v>153</v>
      </c>
      <c r="B16" s="90"/>
      <c r="C16" s="90"/>
      <c r="D16" s="90"/>
      <c r="E16" s="90"/>
      <c r="F16" s="90"/>
      <c r="G16" s="90"/>
      <c r="H16" s="85"/>
      <c r="U16" s="1"/>
    </row>
    <row r="17" spans="1:24" s="65" customFormat="1" x14ac:dyDescent="0.25">
      <c r="A17" s="76"/>
      <c r="B17" s="76"/>
      <c r="C17" s="76"/>
      <c r="D17" s="76"/>
      <c r="E17" s="76"/>
      <c r="F17" s="76"/>
      <c r="G17" s="76"/>
      <c r="H17" s="85"/>
      <c r="U17" s="1"/>
    </row>
    <row r="18" spans="1:24" s="65" customFormat="1" x14ac:dyDescent="0.25">
      <c r="A18" s="78" t="s">
        <v>1</v>
      </c>
      <c r="B18" s="78"/>
      <c r="C18" s="78"/>
      <c r="D18" s="78"/>
      <c r="E18" s="78"/>
      <c r="F18" s="78"/>
      <c r="G18" s="78"/>
      <c r="H18" s="85"/>
      <c r="U18" s="1"/>
    </row>
    <row r="19" spans="1:24" s="65" customFormat="1" ht="54" customHeight="1" x14ac:dyDescent="0.25">
      <c r="A19" s="103" t="s">
        <v>151</v>
      </c>
      <c r="B19" s="103"/>
      <c r="C19" s="103"/>
      <c r="D19" s="103"/>
      <c r="E19" s="103"/>
      <c r="F19" s="103"/>
      <c r="G19" s="103"/>
      <c r="H19" s="85"/>
      <c r="U19" s="1"/>
    </row>
    <row r="20" spans="1:24" s="65" customFormat="1" x14ac:dyDescent="0.25">
      <c r="A20" s="86"/>
      <c r="B20" s="86"/>
      <c r="C20" s="86"/>
      <c r="D20" s="86"/>
      <c r="E20" s="86"/>
      <c r="F20" s="86"/>
      <c r="G20" s="86"/>
      <c r="H20" s="85"/>
      <c r="U20" s="1"/>
    </row>
    <row r="21" spans="1:24" s="65" customFormat="1" ht="31.5" customHeight="1" x14ac:dyDescent="0.25">
      <c r="A21" s="105" t="s">
        <v>2</v>
      </c>
      <c r="B21" s="106"/>
      <c r="C21" s="106"/>
      <c r="D21" s="106"/>
      <c r="E21" s="106"/>
      <c r="F21" s="107"/>
      <c r="G21" s="74" t="str">
        <f>IF(F8="","",F8)</f>
        <v/>
      </c>
      <c r="H21" s="87"/>
      <c r="I21" s="94" t="s">
        <v>122</v>
      </c>
      <c r="J21" s="95"/>
      <c r="K21" s="95"/>
      <c r="L21" s="96"/>
      <c r="M21" s="97" t="s">
        <v>125</v>
      </c>
      <c r="N21" s="98"/>
      <c r="O21" s="99"/>
      <c r="P21" s="100" t="s">
        <v>123</v>
      </c>
      <c r="Q21" s="101"/>
      <c r="R21" s="102"/>
      <c r="S21" s="91" t="s">
        <v>124</v>
      </c>
      <c r="T21" s="93"/>
      <c r="U21" s="93"/>
      <c r="V21" s="92"/>
    </row>
    <row r="22" spans="1:24" s="65" customFormat="1" ht="249" x14ac:dyDescent="0.25">
      <c r="A22" s="2" t="s">
        <v>3</v>
      </c>
      <c r="B22" s="2" t="s">
        <v>4</v>
      </c>
      <c r="C22" s="2" t="s">
        <v>5</v>
      </c>
      <c r="D22" s="2" t="s">
        <v>146</v>
      </c>
      <c r="E22" s="2" t="s">
        <v>114</v>
      </c>
      <c r="F22" s="2" t="s">
        <v>6</v>
      </c>
      <c r="G22" s="2" t="s">
        <v>102</v>
      </c>
      <c r="H22" s="38" t="s">
        <v>117</v>
      </c>
      <c r="I22" s="39" t="s">
        <v>135</v>
      </c>
      <c r="J22" s="31" t="s">
        <v>141</v>
      </c>
      <c r="K22" s="31" t="s">
        <v>131</v>
      </c>
      <c r="L22" s="31" t="s">
        <v>118</v>
      </c>
      <c r="M22" s="34" t="s">
        <v>136</v>
      </c>
      <c r="N22" s="34" t="s">
        <v>132</v>
      </c>
      <c r="O22" s="34" t="s">
        <v>113</v>
      </c>
      <c r="P22" s="35" t="s">
        <v>137</v>
      </c>
      <c r="Q22" s="35" t="s">
        <v>133</v>
      </c>
      <c r="R22" s="35" t="s">
        <v>113</v>
      </c>
      <c r="S22" s="36" t="s">
        <v>138</v>
      </c>
      <c r="T22" s="36" t="s">
        <v>134</v>
      </c>
      <c r="U22" s="91" t="s">
        <v>126</v>
      </c>
      <c r="V22" s="92"/>
    </row>
    <row r="23" spans="1:24" ht="45" x14ac:dyDescent="0.25">
      <c r="A23" s="13" t="s">
        <v>7</v>
      </c>
      <c r="B23" s="14" t="s">
        <v>8</v>
      </c>
      <c r="C23" s="14" t="s">
        <v>9</v>
      </c>
      <c r="D23" s="14"/>
      <c r="E23" s="3" t="s">
        <v>10</v>
      </c>
      <c r="F23" s="15" t="s">
        <v>11</v>
      </c>
      <c r="G23" s="16" t="s">
        <v>88</v>
      </c>
      <c r="H23" s="41"/>
      <c r="I23" s="41"/>
      <c r="J23" s="41"/>
      <c r="K23" s="52" t="str">
        <f>IF(J23="","",I23+J23)</f>
        <v/>
      </c>
      <c r="L23" s="41" t="s">
        <v>159</v>
      </c>
      <c r="M23" s="41"/>
      <c r="N23" s="32" t="str">
        <f>IF(M23="","",M23+J23+I23)</f>
        <v/>
      </c>
      <c r="O23" s="41"/>
      <c r="P23" s="41"/>
      <c r="Q23" s="32" t="str">
        <f>IF(P23="","",P23+M23+J23+I23)</f>
        <v/>
      </c>
      <c r="R23" s="41"/>
      <c r="S23" s="41"/>
      <c r="T23" s="37" t="str">
        <f>IF(S23="","",S23+P23+M23+J23+I23)</f>
        <v/>
      </c>
      <c r="U23" s="45" t="str">
        <f>IF(AND(H23="",T23=""),"",IF(AND(H23&lt;&gt;"",T23=""),"",IF(H23=T23,"conforme au conventionné",IF(H23&gt;T23,"Justifier la sous-réalisation","Justifier la sur-réalisation"))))</f>
        <v/>
      </c>
      <c r="V23" s="41"/>
      <c r="W23" s="60"/>
      <c r="X23" s="47"/>
    </row>
    <row r="24" spans="1:24" ht="30" x14ac:dyDescent="0.25">
      <c r="A24" s="13" t="s">
        <v>7</v>
      </c>
      <c r="B24" s="14" t="s">
        <v>8</v>
      </c>
      <c r="C24" s="14" t="s">
        <v>9</v>
      </c>
      <c r="D24" s="3" t="s">
        <v>10</v>
      </c>
      <c r="E24" s="3" t="s">
        <v>12</v>
      </c>
      <c r="F24" s="15" t="s">
        <v>103</v>
      </c>
      <c r="G24" s="16" t="s">
        <v>89</v>
      </c>
      <c r="H24" s="41"/>
      <c r="I24" s="41"/>
      <c r="J24" s="41"/>
      <c r="K24" s="52" t="str">
        <f>IF(J24="","",I24+J24)</f>
        <v/>
      </c>
      <c r="L24" s="41"/>
      <c r="M24" s="41"/>
      <c r="N24" s="32" t="str">
        <f t="shared" ref="N24:N66" si="0">IF(M24="","",M24+J24+I24)</f>
        <v/>
      </c>
      <c r="O24" s="41"/>
      <c r="P24" s="41"/>
      <c r="Q24" s="32" t="str">
        <f t="shared" ref="Q24:Q66" si="1">IF(P24="","",P24+M24+J24+I24)</f>
        <v/>
      </c>
      <c r="R24" s="41"/>
      <c r="S24" s="41"/>
      <c r="T24" s="32" t="str">
        <f t="shared" ref="T24:T66" si="2">IF(S24="","",S24+P24+M24+J24+I24)</f>
        <v/>
      </c>
      <c r="U24" s="45" t="str">
        <f t="shared" ref="U24:U25" si="3">IF(AND(H24="",T24=""),"",IF(AND(H24&lt;&gt;"",T24=""),"",IF(H24=T24,"conforme au conventionné",IF(H24&gt;T24,"Justifier la sous-réalisation","Justifier la sur-réalisation"))))</f>
        <v/>
      </c>
      <c r="V24" s="41"/>
      <c r="W24" s="60"/>
      <c r="X24" s="47"/>
    </row>
    <row r="25" spans="1:24" ht="25.5" x14ac:dyDescent="0.25">
      <c r="A25" s="13" t="s">
        <v>7</v>
      </c>
      <c r="B25" s="14" t="s">
        <v>8</v>
      </c>
      <c r="C25" s="14" t="s">
        <v>9</v>
      </c>
      <c r="D25" s="14"/>
      <c r="E25" s="3" t="s">
        <v>13</v>
      </c>
      <c r="F25" s="15" t="s">
        <v>104</v>
      </c>
      <c r="G25" s="16"/>
      <c r="H25" s="41"/>
      <c r="I25" s="41"/>
      <c r="J25" s="41"/>
      <c r="K25" s="52" t="str">
        <f t="shared" ref="K25:K66" si="4">IF(J25="","",I25+J25)</f>
        <v/>
      </c>
      <c r="L25" s="41"/>
      <c r="M25" s="41"/>
      <c r="N25" s="32" t="str">
        <f t="shared" si="0"/>
        <v/>
      </c>
      <c r="O25" s="41"/>
      <c r="P25" s="41"/>
      <c r="Q25" s="32" t="str">
        <f t="shared" si="1"/>
        <v/>
      </c>
      <c r="R25" s="41"/>
      <c r="S25" s="41"/>
      <c r="T25" s="32" t="str">
        <f t="shared" si="2"/>
        <v/>
      </c>
      <c r="U25" s="45" t="str">
        <f t="shared" si="3"/>
        <v/>
      </c>
      <c r="V25" s="41"/>
      <c r="W25" s="47"/>
      <c r="X25" s="47"/>
    </row>
    <row r="26" spans="1:24" ht="25.5" x14ac:dyDescent="0.25">
      <c r="A26" s="13" t="s">
        <v>7</v>
      </c>
      <c r="B26" s="14" t="s">
        <v>8</v>
      </c>
      <c r="C26" s="14" t="s">
        <v>9</v>
      </c>
      <c r="D26" s="14"/>
      <c r="E26" s="3" t="s">
        <v>14</v>
      </c>
      <c r="F26" s="15" t="s">
        <v>15</v>
      </c>
      <c r="G26" s="16"/>
      <c r="H26" s="41"/>
      <c r="I26" s="41"/>
      <c r="J26" s="41"/>
      <c r="K26" s="52" t="str">
        <f t="shared" si="4"/>
        <v/>
      </c>
      <c r="L26" s="41"/>
      <c r="M26" s="41"/>
      <c r="N26" s="32" t="str">
        <f t="shared" si="0"/>
        <v/>
      </c>
      <c r="O26" s="41"/>
      <c r="P26" s="41"/>
      <c r="Q26" s="32" t="str">
        <f t="shared" si="1"/>
        <v/>
      </c>
      <c r="R26" s="41"/>
      <c r="S26" s="41"/>
      <c r="T26" s="32" t="str">
        <f t="shared" si="2"/>
        <v/>
      </c>
      <c r="U26" s="45" t="str">
        <f t="shared" ref="U26:U66" si="5">IF(AND(H26="",T26=""),"",IF(AND(H26&lt;&gt;"",T26=""),"",IF(H26=T26,"conforme au conventionné",IF(H26&gt;T26,"Justifier la sous-réalisation","Justifier la sur-réalisation"))))</f>
        <v/>
      </c>
      <c r="V26" s="41"/>
      <c r="W26" s="47"/>
      <c r="X26" s="47"/>
    </row>
    <row r="27" spans="1:24" ht="25.5" x14ac:dyDescent="0.25">
      <c r="A27" s="13" t="s">
        <v>7</v>
      </c>
      <c r="B27" s="14" t="s">
        <v>8</v>
      </c>
      <c r="C27" s="14" t="s">
        <v>9</v>
      </c>
      <c r="D27" s="14"/>
      <c r="E27" s="3" t="s">
        <v>16</v>
      </c>
      <c r="F27" s="15" t="s">
        <v>105</v>
      </c>
      <c r="G27" s="16"/>
      <c r="H27" s="41"/>
      <c r="I27" s="41"/>
      <c r="J27" s="41"/>
      <c r="K27" s="52" t="str">
        <f t="shared" si="4"/>
        <v/>
      </c>
      <c r="L27" s="41"/>
      <c r="M27" s="41"/>
      <c r="N27" s="32" t="str">
        <f t="shared" si="0"/>
        <v/>
      </c>
      <c r="O27" s="41"/>
      <c r="P27" s="41"/>
      <c r="Q27" s="32" t="str">
        <f t="shared" si="1"/>
        <v/>
      </c>
      <c r="R27" s="41"/>
      <c r="S27" s="41"/>
      <c r="T27" s="32" t="str">
        <f t="shared" si="2"/>
        <v/>
      </c>
      <c r="U27" s="45" t="str">
        <f t="shared" si="5"/>
        <v/>
      </c>
      <c r="V27" s="41"/>
      <c r="W27" s="47"/>
      <c r="X27" s="47"/>
    </row>
    <row r="28" spans="1:24" ht="45" x14ac:dyDescent="0.25">
      <c r="A28" s="13" t="s">
        <v>7</v>
      </c>
      <c r="B28" s="14" t="s">
        <v>8</v>
      </c>
      <c r="C28" s="14" t="s">
        <v>9</v>
      </c>
      <c r="D28" s="14"/>
      <c r="E28" s="3" t="s">
        <v>17</v>
      </c>
      <c r="F28" s="15" t="s">
        <v>18</v>
      </c>
      <c r="G28" s="16" t="s">
        <v>90</v>
      </c>
      <c r="H28" s="41"/>
      <c r="I28" s="41"/>
      <c r="J28" s="41"/>
      <c r="K28" s="52" t="str">
        <f t="shared" si="4"/>
        <v/>
      </c>
      <c r="L28" s="41"/>
      <c r="M28" s="41"/>
      <c r="N28" s="32" t="str">
        <f t="shared" si="0"/>
        <v/>
      </c>
      <c r="O28" s="41"/>
      <c r="P28" s="41"/>
      <c r="Q28" s="32" t="str">
        <f t="shared" si="1"/>
        <v/>
      </c>
      <c r="R28" s="41"/>
      <c r="S28" s="41"/>
      <c r="T28" s="32" t="str">
        <f t="shared" si="2"/>
        <v/>
      </c>
      <c r="U28" s="45" t="str">
        <f t="shared" si="5"/>
        <v/>
      </c>
      <c r="V28" s="41"/>
      <c r="W28" s="60"/>
      <c r="X28" s="47"/>
    </row>
    <row r="29" spans="1:24" ht="45" x14ac:dyDescent="0.25">
      <c r="A29" s="13" t="s">
        <v>7</v>
      </c>
      <c r="B29" s="14" t="s">
        <v>8</v>
      </c>
      <c r="C29" s="14" t="s">
        <v>9</v>
      </c>
      <c r="D29" s="3" t="s">
        <v>17</v>
      </c>
      <c r="E29" s="3" t="s">
        <v>19</v>
      </c>
      <c r="F29" s="15" t="s">
        <v>20</v>
      </c>
      <c r="G29" s="16" t="s">
        <v>91</v>
      </c>
      <c r="H29" s="41"/>
      <c r="I29" s="41"/>
      <c r="J29" s="41"/>
      <c r="K29" s="52" t="str">
        <f t="shared" si="4"/>
        <v/>
      </c>
      <c r="L29" s="41"/>
      <c r="M29" s="41"/>
      <c r="N29" s="32" t="str">
        <f t="shared" si="0"/>
        <v/>
      </c>
      <c r="O29" s="41"/>
      <c r="P29" s="41"/>
      <c r="Q29" s="32" t="str">
        <f t="shared" si="1"/>
        <v/>
      </c>
      <c r="R29" s="41"/>
      <c r="S29" s="41"/>
      <c r="T29" s="32" t="str">
        <f t="shared" si="2"/>
        <v/>
      </c>
      <c r="U29" s="45" t="str">
        <f t="shared" si="5"/>
        <v/>
      </c>
      <c r="V29" s="41"/>
      <c r="W29" s="60"/>
      <c r="X29" s="47"/>
    </row>
    <row r="30" spans="1:24" ht="30" x14ac:dyDescent="0.25">
      <c r="A30" s="13" t="s">
        <v>7</v>
      </c>
      <c r="B30" s="14" t="s">
        <v>8</v>
      </c>
      <c r="C30" s="14" t="s">
        <v>9</v>
      </c>
      <c r="D30" s="14"/>
      <c r="E30" s="3" t="s">
        <v>21</v>
      </c>
      <c r="F30" s="15" t="s">
        <v>22</v>
      </c>
      <c r="G30" s="16" t="s">
        <v>92</v>
      </c>
      <c r="H30" s="41"/>
      <c r="I30" s="41"/>
      <c r="J30" s="41"/>
      <c r="K30" s="52" t="str">
        <f t="shared" si="4"/>
        <v/>
      </c>
      <c r="L30" s="41"/>
      <c r="M30" s="41"/>
      <c r="N30" s="32" t="str">
        <f t="shared" si="0"/>
        <v/>
      </c>
      <c r="O30" s="41"/>
      <c r="P30" s="41"/>
      <c r="Q30" s="32" t="str">
        <f t="shared" si="1"/>
        <v/>
      </c>
      <c r="R30" s="41"/>
      <c r="S30" s="41"/>
      <c r="T30" s="32" t="str">
        <f t="shared" si="2"/>
        <v/>
      </c>
      <c r="U30" s="45" t="str">
        <f t="shared" si="5"/>
        <v/>
      </c>
      <c r="V30" s="41"/>
      <c r="W30" s="47"/>
      <c r="X30" s="47"/>
    </row>
    <row r="31" spans="1:24" ht="30" x14ac:dyDescent="0.25">
      <c r="A31" s="17" t="s">
        <v>7</v>
      </c>
      <c r="B31" s="18" t="s">
        <v>8</v>
      </c>
      <c r="C31" s="18" t="s">
        <v>9</v>
      </c>
      <c r="D31" s="18"/>
      <c r="E31" s="5" t="s">
        <v>23</v>
      </c>
      <c r="F31" s="15" t="s">
        <v>24</v>
      </c>
      <c r="G31" s="19" t="s">
        <v>92</v>
      </c>
      <c r="H31" s="41"/>
      <c r="I31" s="41"/>
      <c r="J31" s="41"/>
      <c r="K31" s="52" t="str">
        <f t="shared" si="4"/>
        <v/>
      </c>
      <c r="L31" s="41"/>
      <c r="M31" s="41"/>
      <c r="N31" s="32" t="str">
        <f t="shared" si="0"/>
        <v/>
      </c>
      <c r="O31" s="41"/>
      <c r="P31" s="41"/>
      <c r="Q31" s="32" t="str">
        <f t="shared" si="1"/>
        <v/>
      </c>
      <c r="R31" s="41"/>
      <c r="S31" s="41"/>
      <c r="T31" s="32" t="str">
        <f t="shared" si="2"/>
        <v/>
      </c>
      <c r="U31" s="45" t="str">
        <f t="shared" si="5"/>
        <v/>
      </c>
      <c r="V31" s="41"/>
      <c r="W31" s="47"/>
      <c r="X31" s="47"/>
    </row>
    <row r="32" spans="1:24" ht="25.5" x14ac:dyDescent="0.25">
      <c r="A32" s="13" t="s">
        <v>7</v>
      </c>
      <c r="B32" s="14" t="s">
        <v>8</v>
      </c>
      <c r="C32" s="14" t="s">
        <v>9</v>
      </c>
      <c r="D32" s="14"/>
      <c r="E32" s="3" t="s">
        <v>25</v>
      </c>
      <c r="F32" s="15" t="s">
        <v>26</v>
      </c>
      <c r="G32" s="16" t="s">
        <v>27</v>
      </c>
      <c r="H32" s="41"/>
      <c r="I32" s="41"/>
      <c r="J32" s="41"/>
      <c r="K32" s="52" t="str">
        <f t="shared" si="4"/>
        <v/>
      </c>
      <c r="L32" s="41"/>
      <c r="M32" s="41"/>
      <c r="N32" s="32" t="str">
        <f t="shared" si="0"/>
        <v/>
      </c>
      <c r="O32" s="41"/>
      <c r="P32" s="41"/>
      <c r="Q32" s="32" t="str">
        <f t="shared" si="1"/>
        <v/>
      </c>
      <c r="R32" s="41"/>
      <c r="S32" s="41"/>
      <c r="T32" s="32" t="str">
        <f t="shared" si="2"/>
        <v/>
      </c>
      <c r="U32" s="45" t="str">
        <f t="shared" si="5"/>
        <v/>
      </c>
      <c r="V32" s="41"/>
      <c r="W32" s="60"/>
      <c r="X32" s="47"/>
    </row>
    <row r="33" spans="1:24" ht="30" x14ac:dyDescent="0.25">
      <c r="A33" s="13" t="s">
        <v>7</v>
      </c>
      <c r="B33" s="14" t="s">
        <v>8</v>
      </c>
      <c r="C33" s="14" t="s">
        <v>9</v>
      </c>
      <c r="D33" s="14"/>
      <c r="E33" s="3" t="s">
        <v>27</v>
      </c>
      <c r="F33" s="15" t="s">
        <v>28</v>
      </c>
      <c r="G33" s="16" t="s">
        <v>93</v>
      </c>
      <c r="H33" s="41"/>
      <c r="I33" s="41"/>
      <c r="J33" s="41"/>
      <c r="K33" s="52" t="str">
        <f t="shared" si="4"/>
        <v/>
      </c>
      <c r="L33" s="41"/>
      <c r="M33" s="41"/>
      <c r="N33" s="32" t="str">
        <f t="shared" si="0"/>
        <v/>
      </c>
      <c r="O33" s="41"/>
      <c r="P33" s="41"/>
      <c r="Q33" s="32" t="str">
        <f t="shared" si="1"/>
        <v/>
      </c>
      <c r="R33" s="41"/>
      <c r="S33" s="41"/>
      <c r="T33" s="32" t="str">
        <f t="shared" si="2"/>
        <v/>
      </c>
      <c r="U33" s="45" t="str">
        <f t="shared" si="5"/>
        <v/>
      </c>
      <c r="V33" s="41"/>
      <c r="W33" s="60"/>
      <c r="X33" s="60"/>
    </row>
    <row r="34" spans="1:24" ht="25.5" x14ac:dyDescent="0.25">
      <c r="A34" s="13" t="s">
        <v>7</v>
      </c>
      <c r="B34" s="14" t="s">
        <v>8</v>
      </c>
      <c r="C34" s="14" t="s">
        <v>9</v>
      </c>
      <c r="D34" s="14"/>
      <c r="E34" s="3" t="s">
        <v>29</v>
      </c>
      <c r="F34" s="15" t="s">
        <v>106</v>
      </c>
      <c r="G34" s="16"/>
      <c r="H34" s="41"/>
      <c r="I34" s="41"/>
      <c r="J34" s="41"/>
      <c r="K34" s="52" t="str">
        <f t="shared" si="4"/>
        <v/>
      </c>
      <c r="L34" s="41"/>
      <c r="M34" s="41"/>
      <c r="N34" s="32" t="str">
        <f t="shared" si="0"/>
        <v/>
      </c>
      <c r="O34" s="41"/>
      <c r="P34" s="41"/>
      <c r="Q34" s="32" t="str">
        <f t="shared" si="1"/>
        <v/>
      </c>
      <c r="R34" s="41"/>
      <c r="S34" s="41"/>
      <c r="T34" s="32" t="str">
        <f t="shared" si="2"/>
        <v/>
      </c>
      <c r="U34" s="45" t="str">
        <f t="shared" si="5"/>
        <v/>
      </c>
      <c r="V34" s="41"/>
      <c r="W34" s="47"/>
      <c r="X34" s="47"/>
    </row>
    <row r="35" spans="1:24" ht="25.5" x14ac:dyDescent="0.25">
      <c r="A35" s="13" t="s">
        <v>7</v>
      </c>
      <c r="B35" s="14" t="s">
        <v>8</v>
      </c>
      <c r="C35" s="14" t="s">
        <v>9</v>
      </c>
      <c r="D35" s="14"/>
      <c r="E35" s="3" t="s">
        <v>30</v>
      </c>
      <c r="F35" s="15" t="s">
        <v>31</v>
      </c>
      <c r="G35" s="16"/>
      <c r="H35" s="41"/>
      <c r="I35" s="41"/>
      <c r="J35" s="41"/>
      <c r="K35" s="52" t="str">
        <f t="shared" si="4"/>
        <v/>
      </c>
      <c r="L35" s="41"/>
      <c r="M35" s="41"/>
      <c r="N35" s="32" t="str">
        <f t="shared" si="0"/>
        <v/>
      </c>
      <c r="O35" s="41"/>
      <c r="P35" s="41"/>
      <c r="Q35" s="32" t="str">
        <f t="shared" si="1"/>
        <v/>
      </c>
      <c r="R35" s="41"/>
      <c r="S35" s="41"/>
      <c r="T35" s="32" t="str">
        <f t="shared" si="2"/>
        <v/>
      </c>
      <c r="U35" s="45" t="str">
        <f t="shared" si="5"/>
        <v/>
      </c>
      <c r="V35" s="41"/>
      <c r="W35" s="47"/>
      <c r="X35" s="47"/>
    </row>
    <row r="36" spans="1:24" ht="25.5" x14ac:dyDescent="0.25">
      <c r="A36" s="13" t="s">
        <v>7</v>
      </c>
      <c r="B36" s="14" t="s">
        <v>8</v>
      </c>
      <c r="C36" s="14" t="s">
        <v>9</v>
      </c>
      <c r="D36" s="14"/>
      <c r="E36" s="3" t="s">
        <v>32</v>
      </c>
      <c r="F36" s="15" t="s">
        <v>107</v>
      </c>
      <c r="G36" s="16" t="s">
        <v>34</v>
      </c>
      <c r="H36" s="41"/>
      <c r="I36" s="41"/>
      <c r="J36" s="41"/>
      <c r="K36" s="52" t="str">
        <f t="shared" si="4"/>
        <v/>
      </c>
      <c r="L36" s="41"/>
      <c r="M36" s="41"/>
      <c r="N36" s="32" t="str">
        <f t="shared" si="0"/>
        <v/>
      </c>
      <c r="O36" s="41"/>
      <c r="P36" s="41"/>
      <c r="Q36" s="32" t="str">
        <f t="shared" si="1"/>
        <v/>
      </c>
      <c r="R36" s="41"/>
      <c r="S36" s="41"/>
      <c r="T36" s="32" t="str">
        <f t="shared" si="2"/>
        <v/>
      </c>
      <c r="U36" s="45" t="str">
        <f t="shared" si="5"/>
        <v/>
      </c>
      <c r="V36" s="41"/>
      <c r="W36" s="60"/>
      <c r="X36" s="47"/>
    </row>
    <row r="37" spans="1:24" ht="25.5" x14ac:dyDescent="0.25">
      <c r="A37" s="13" t="s">
        <v>7</v>
      </c>
      <c r="B37" s="14" t="s">
        <v>8</v>
      </c>
      <c r="C37" s="14" t="s">
        <v>9</v>
      </c>
      <c r="D37" s="3" t="s">
        <v>32</v>
      </c>
      <c r="E37" s="3" t="s">
        <v>34</v>
      </c>
      <c r="F37" s="15" t="s">
        <v>35</v>
      </c>
      <c r="G37" s="16" t="s">
        <v>32</v>
      </c>
      <c r="H37" s="41"/>
      <c r="I37" s="41"/>
      <c r="J37" s="41"/>
      <c r="K37" s="52" t="str">
        <f t="shared" si="4"/>
        <v/>
      </c>
      <c r="L37" s="41"/>
      <c r="M37" s="41"/>
      <c r="N37" s="32" t="str">
        <f t="shared" si="0"/>
        <v/>
      </c>
      <c r="O37" s="41"/>
      <c r="P37" s="41"/>
      <c r="Q37" s="32" t="str">
        <f t="shared" si="1"/>
        <v/>
      </c>
      <c r="R37" s="41"/>
      <c r="S37" s="41"/>
      <c r="T37" s="32" t="str">
        <f t="shared" si="2"/>
        <v/>
      </c>
      <c r="U37" s="45" t="str">
        <f t="shared" si="5"/>
        <v/>
      </c>
      <c r="V37" s="41"/>
      <c r="W37" s="60"/>
      <c r="X37" s="47"/>
    </row>
    <row r="38" spans="1:24" ht="25.5" x14ac:dyDescent="0.25">
      <c r="A38" s="13" t="s">
        <v>7</v>
      </c>
      <c r="B38" s="14" t="s">
        <v>8</v>
      </c>
      <c r="C38" s="14" t="s">
        <v>9</v>
      </c>
      <c r="D38" s="14"/>
      <c r="E38" s="3" t="s">
        <v>36</v>
      </c>
      <c r="F38" s="15" t="s">
        <v>37</v>
      </c>
      <c r="G38" s="16"/>
      <c r="H38" s="41"/>
      <c r="I38" s="41"/>
      <c r="J38" s="41"/>
      <c r="K38" s="52" t="str">
        <f t="shared" si="4"/>
        <v/>
      </c>
      <c r="L38" s="41"/>
      <c r="M38" s="41"/>
      <c r="N38" s="32" t="str">
        <f t="shared" si="0"/>
        <v/>
      </c>
      <c r="O38" s="41"/>
      <c r="P38" s="41"/>
      <c r="Q38" s="32" t="str">
        <f t="shared" si="1"/>
        <v/>
      </c>
      <c r="R38" s="41"/>
      <c r="S38" s="41"/>
      <c r="T38" s="32" t="str">
        <f t="shared" si="2"/>
        <v/>
      </c>
      <c r="U38" s="45" t="str">
        <f t="shared" si="5"/>
        <v/>
      </c>
      <c r="V38" s="41"/>
      <c r="W38" s="47"/>
      <c r="X38" s="47"/>
    </row>
    <row r="39" spans="1:24" ht="25.5" x14ac:dyDescent="0.25">
      <c r="A39" s="13" t="s">
        <v>7</v>
      </c>
      <c r="B39" s="14" t="s">
        <v>8</v>
      </c>
      <c r="C39" s="14" t="s">
        <v>9</v>
      </c>
      <c r="D39" s="14"/>
      <c r="E39" s="3" t="s">
        <v>38</v>
      </c>
      <c r="F39" s="15" t="s">
        <v>108</v>
      </c>
      <c r="G39" s="20"/>
      <c r="H39" s="41"/>
      <c r="I39" s="41"/>
      <c r="J39" s="41"/>
      <c r="K39" s="52" t="str">
        <f t="shared" si="4"/>
        <v/>
      </c>
      <c r="L39" s="41"/>
      <c r="M39" s="41"/>
      <c r="N39" s="32" t="str">
        <f t="shared" si="0"/>
        <v/>
      </c>
      <c r="O39" s="41"/>
      <c r="P39" s="41"/>
      <c r="Q39" s="32" t="str">
        <f t="shared" si="1"/>
        <v/>
      </c>
      <c r="R39" s="41"/>
      <c r="S39" s="41"/>
      <c r="T39" s="32" t="str">
        <f t="shared" si="2"/>
        <v/>
      </c>
      <c r="U39" s="45" t="str">
        <f t="shared" si="5"/>
        <v/>
      </c>
      <c r="V39" s="41"/>
      <c r="W39" s="47"/>
      <c r="X39" s="47"/>
    </row>
    <row r="40" spans="1:24" ht="75" x14ac:dyDescent="0.25">
      <c r="A40" s="13" t="s">
        <v>7</v>
      </c>
      <c r="B40" s="14" t="s">
        <v>39</v>
      </c>
      <c r="C40" s="14" t="s">
        <v>9</v>
      </c>
      <c r="D40" s="14"/>
      <c r="E40" s="3" t="s">
        <v>40</v>
      </c>
      <c r="F40" s="15" t="s">
        <v>41</v>
      </c>
      <c r="G40" s="19" t="s">
        <v>94</v>
      </c>
      <c r="H40" s="41"/>
      <c r="I40" s="41"/>
      <c r="J40" s="41"/>
      <c r="K40" s="52" t="str">
        <f t="shared" si="4"/>
        <v/>
      </c>
      <c r="L40" s="41"/>
      <c r="M40" s="41"/>
      <c r="N40" s="32" t="str">
        <f t="shared" si="0"/>
        <v/>
      </c>
      <c r="O40" s="41"/>
      <c r="P40" s="41"/>
      <c r="Q40" s="32" t="str">
        <f t="shared" si="1"/>
        <v/>
      </c>
      <c r="R40" s="41"/>
      <c r="S40" s="41"/>
      <c r="T40" s="32" t="str">
        <f t="shared" si="2"/>
        <v/>
      </c>
      <c r="U40" s="45" t="str">
        <f t="shared" si="5"/>
        <v/>
      </c>
      <c r="V40" s="41"/>
      <c r="W40" s="47"/>
      <c r="X40" s="47"/>
    </row>
    <row r="41" spans="1:24" ht="75" x14ac:dyDescent="0.25">
      <c r="A41" s="13" t="s">
        <v>7</v>
      </c>
      <c r="B41" s="14" t="s">
        <v>39</v>
      </c>
      <c r="C41" s="14" t="s">
        <v>9</v>
      </c>
      <c r="D41" s="14"/>
      <c r="E41" s="3" t="s">
        <v>73</v>
      </c>
      <c r="F41" s="15" t="s">
        <v>42</v>
      </c>
      <c r="G41" s="19" t="s">
        <v>94</v>
      </c>
      <c r="H41" s="41"/>
      <c r="I41" s="41"/>
      <c r="J41" s="41"/>
      <c r="K41" s="52" t="str">
        <f t="shared" si="4"/>
        <v/>
      </c>
      <c r="L41" s="41"/>
      <c r="M41" s="41"/>
      <c r="N41" s="32" t="str">
        <f t="shared" si="0"/>
        <v/>
      </c>
      <c r="O41" s="41"/>
      <c r="P41" s="41"/>
      <c r="Q41" s="32" t="str">
        <f t="shared" si="1"/>
        <v/>
      </c>
      <c r="R41" s="41"/>
      <c r="S41" s="41"/>
      <c r="T41" s="32" t="str">
        <f t="shared" si="2"/>
        <v/>
      </c>
      <c r="U41" s="45" t="str">
        <f t="shared" si="5"/>
        <v/>
      </c>
      <c r="V41" s="41"/>
      <c r="W41" s="47"/>
      <c r="X41" s="47"/>
    </row>
    <row r="42" spans="1:24" ht="37.5" customHeight="1" x14ac:dyDescent="0.25">
      <c r="A42" s="17" t="s">
        <v>7</v>
      </c>
      <c r="B42" s="18" t="s">
        <v>39</v>
      </c>
      <c r="C42" s="18" t="s">
        <v>9</v>
      </c>
      <c r="D42" s="18"/>
      <c r="E42" s="5" t="s">
        <v>74</v>
      </c>
      <c r="F42" s="15" t="s">
        <v>43</v>
      </c>
      <c r="G42" s="16"/>
      <c r="H42" s="41"/>
      <c r="I42" s="41"/>
      <c r="J42" s="41"/>
      <c r="K42" s="52" t="str">
        <f t="shared" si="4"/>
        <v/>
      </c>
      <c r="L42" s="41"/>
      <c r="M42" s="41"/>
      <c r="N42" s="32" t="str">
        <f t="shared" si="0"/>
        <v/>
      </c>
      <c r="O42" s="41"/>
      <c r="P42" s="41"/>
      <c r="Q42" s="32" t="str">
        <f t="shared" si="1"/>
        <v/>
      </c>
      <c r="R42" s="41"/>
      <c r="S42" s="41"/>
      <c r="T42" s="32" t="str">
        <f t="shared" si="2"/>
        <v/>
      </c>
      <c r="U42" s="45" t="str">
        <f t="shared" si="5"/>
        <v/>
      </c>
      <c r="V42" s="41"/>
      <c r="W42" s="47"/>
      <c r="X42" s="47"/>
    </row>
    <row r="43" spans="1:24" ht="25.5" x14ac:dyDescent="0.25">
      <c r="A43" s="13" t="s">
        <v>7</v>
      </c>
      <c r="B43" s="14" t="s">
        <v>39</v>
      </c>
      <c r="C43" s="14" t="s">
        <v>9</v>
      </c>
      <c r="D43" s="14"/>
      <c r="E43" s="3" t="s">
        <v>75</v>
      </c>
      <c r="F43" s="15" t="s">
        <v>109</v>
      </c>
      <c r="G43" s="16" t="s">
        <v>12</v>
      </c>
      <c r="H43" s="41"/>
      <c r="I43" s="41"/>
      <c r="J43" s="41"/>
      <c r="K43" s="52" t="str">
        <f t="shared" si="4"/>
        <v/>
      </c>
      <c r="L43" s="41"/>
      <c r="M43" s="41"/>
      <c r="N43" s="32" t="str">
        <f t="shared" si="0"/>
        <v/>
      </c>
      <c r="O43" s="41"/>
      <c r="P43" s="41"/>
      <c r="Q43" s="32" t="str">
        <f t="shared" si="1"/>
        <v/>
      </c>
      <c r="R43" s="41"/>
      <c r="S43" s="41"/>
      <c r="T43" s="32" t="str">
        <f t="shared" si="2"/>
        <v/>
      </c>
      <c r="U43" s="45" t="str">
        <f t="shared" si="5"/>
        <v/>
      </c>
      <c r="V43" s="41"/>
      <c r="W43" s="47"/>
      <c r="X43" s="47"/>
    </row>
    <row r="44" spans="1:24" ht="38.25" x14ac:dyDescent="0.25">
      <c r="A44" s="13" t="s">
        <v>7</v>
      </c>
      <c r="B44" s="14" t="s">
        <v>39</v>
      </c>
      <c r="C44" s="14" t="s">
        <v>9</v>
      </c>
      <c r="D44" s="14"/>
      <c r="E44" s="3" t="s">
        <v>76</v>
      </c>
      <c r="F44" s="15" t="s">
        <v>44</v>
      </c>
      <c r="G44" s="16"/>
      <c r="H44" s="41"/>
      <c r="I44" s="41"/>
      <c r="J44" s="41"/>
      <c r="K44" s="52" t="str">
        <f t="shared" si="4"/>
        <v/>
      </c>
      <c r="L44" s="41"/>
      <c r="M44" s="41"/>
      <c r="N44" s="32" t="str">
        <f t="shared" si="0"/>
        <v/>
      </c>
      <c r="O44" s="41"/>
      <c r="P44" s="41"/>
      <c r="Q44" s="32" t="str">
        <f t="shared" si="1"/>
        <v/>
      </c>
      <c r="R44" s="41"/>
      <c r="S44" s="41"/>
      <c r="T44" s="32" t="str">
        <f t="shared" si="2"/>
        <v/>
      </c>
      <c r="U44" s="45" t="str">
        <f t="shared" si="5"/>
        <v/>
      </c>
      <c r="V44" s="41"/>
      <c r="W44" s="47"/>
      <c r="X44" s="47"/>
    </row>
    <row r="45" spans="1:24" ht="38.25" x14ac:dyDescent="0.25">
      <c r="A45" s="13" t="s">
        <v>7</v>
      </c>
      <c r="B45" s="14" t="s">
        <v>39</v>
      </c>
      <c r="C45" s="14" t="s">
        <v>9</v>
      </c>
      <c r="D45" s="14"/>
      <c r="E45" s="3" t="s">
        <v>77</v>
      </c>
      <c r="F45" s="15" t="s">
        <v>110</v>
      </c>
      <c r="G45" s="16" t="s">
        <v>27</v>
      </c>
      <c r="H45" s="41"/>
      <c r="I45" s="41"/>
      <c r="J45" s="41"/>
      <c r="K45" s="52" t="str">
        <f t="shared" si="4"/>
        <v/>
      </c>
      <c r="L45" s="41"/>
      <c r="M45" s="41"/>
      <c r="N45" s="32" t="str">
        <f t="shared" si="0"/>
        <v/>
      </c>
      <c r="O45" s="41"/>
      <c r="P45" s="41"/>
      <c r="Q45" s="32" t="str">
        <f t="shared" si="1"/>
        <v/>
      </c>
      <c r="R45" s="41"/>
      <c r="S45" s="41"/>
      <c r="T45" s="32" t="str">
        <f t="shared" si="2"/>
        <v/>
      </c>
      <c r="U45" s="45" t="str">
        <f t="shared" si="5"/>
        <v/>
      </c>
      <c r="V45" s="41"/>
      <c r="W45" s="47"/>
      <c r="X45" s="60"/>
    </row>
    <row r="46" spans="1:24" ht="25.5" x14ac:dyDescent="0.25">
      <c r="A46" s="13" t="s">
        <v>7</v>
      </c>
      <c r="B46" s="14" t="s">
        <v>39</v>
      </c>
      <c r="C46" s="14" t="s">
        <v>9</v>
      </c>
      <c r="D46" s="14"/>
      <c r="E46" s="3" t="s">
        <v>78</v>
      </c>
      <c r="F46" s="15" t="s">
        <v>46</v>
      </c>
      <c r="G46" s="16"/>
      <c r="H46" s="41"/>
      <c r="I46" s="41"/>
      <c r="J46" s="41"/>
      <c r="K46" s="52" t="str">
        <f t="shared" si="4"/>
        <v/>
      </c>
      <c r="L46" s="41"/>
      <c r="M46" s="41"/>
      <c r="N46" s="32" t="str">
        <f t="shared" si="0"/>
        <v/>
      </c>
      <c r="O46" s="41"/>
      <c r="P46" s="41"/>
      <c r="Q46" s="32" t="str">
        <f t="shared" si="1"/>
        <v/>
      </c>
      <c r="R46" s="41"/>
      <c r="S46" s="41"/>
      <c r="T46" s="32" t="str">
        <f t="shared" si="2"/>
        <v/>
      </c>
      <c r="U46" s="45" t="str">
        <f t="shared" si="5"/>
        <v/>
      </c>
      <c r="V46" s="41"/>
      <c r="W46" s="47"/>
      <c r="X46" s="47"/>
    </row>
    <row r="47" spans="1:24" ht="25.5" x14ac:dyDescent="0.25">
      <c r="A47" s="21" t="s">
        <v>7</v>
      </c>
      <c r="B47" s="22" t="s">
        <v>8</v>
      </c>
      <c r="C47" s="22" t="s">
        <v>47</v>
      </c>
      <c r="D47" s="22"/>
      <c r="E47" s="51" t="s">
        <v>79</v>
      </c>
      <c r="F47" s="15" t="s">
        <v>48</v>
      </c>
      <c r="G47" s="16"/>
      <c r="H47" s="41"/>
      <c r="I47" s="41"/>
      <c r="J47" s="41"/>
      <c r="K47" s="52" t="str">
        <f t="shared" si="4"/>
        <v/>
      </c>
      <c r="L47" s="41"/>
      <c r="M47" s="41"/>
      <c r="N47" s="32" t="str">
        <f t="shared" si="0"/>
        <v/>
      </c>
      <c r="O47" s="41"/>
      <c r="P47" s="41"/>
      <c r="Q47" s="32" t="str">
        <f t="shared" si="1"/>
        <v/>
      </c>
      <c r="R47" s="41"/>
      <c r="S47" s="41"/>
      <c r="T47" s="32" t="str">
        <f t="shared" si="2"/>
        <v/>
      </c>
      <c r="U47" s="45" t="str">
        <f t="shared" si="5"/>
        <v/>
      </c>
      <c r="V47" s="41"/>
      <c r="W47" s="47"/>
      <c r="X47" s="47"/>
    </row>
    <row r="48" spans="1:24" ht="25.5" x14ac:dyDescent="0.25">
      <c r="A48" s="21" t="s">
        <v>7</v>
      </c>
      <c r="B48" s="22" t="s">
        <v>8</v>
      </c>
      <c r="C48" s="22" t="s">
        <v>47</v>
      </c>
      <c r="D48" s="22"/>
      <c r="E48" s="51" t="s">
        <v>80</v>
      </c>
      <c r="F48" s="15" t="s">
        <v>49</v>
      </c>
      <c r="G48" s="16"/>
      <c r="H48" s="41"/>
      <c r="I48" s="41"/>
      <c r="J48" s="41"/>
      <c r="K48" s="52" t="str">
        <f t="shared" si="4"/>
        <v/>
      </c>
      <c r="L48" s="41"/>
      <c r="M48" s="41"/>
      <c r="N48" s="32" t="str">
        <f t="shared" si="0"/>
        <v/>
      </c>
      <c r="O48" s="41"/>
      <c r="P48" s="41"/>
      <c r="Q48" s="32" t="str">
        <f t="shared" si="1"/>
        <v/>
      </c>
      <c r="R48" s="41"/>
      <c r="S48" s="41"/>
      <c r="T48" s="32" t="str">
        <f t="shared" si="2"/>
        <v/>
      </c>
      <c r="U48" s="45" t="str">
        <f t="shared" si="5"/>
        <v/>
      </c>
      <c r="V48" s="41"/>
      <c r="W48" s="47"/>
      <c r="X48" s="47"/>
    </row>
    <row r="49" spans="1:24" ht="45" x14ac:dyDescent="0.25">
      <c r="A49" s="23" t="s">
        <v>50</v>
      </c>
      <c r="B49" s="24" t="s">
        <v>8</v>
      </c>
      <c r="C49" s="24" t="s">
        <v>9</v>
      </c>
      <c r="D49" s="24"/>
      <c r="E49" s="8" t="s">
        <v>51</v>
      </c>
      <c r="F49" s="25" t="s">
        <v>52</v>
      </c>
      <c r="G49" s="26" t="s">
        <v>95</v>
      </c>
      <c r="H49" s="42"/>
      <c r="I49" s="42"/>
      <c r="J49" s="42"/>
      <c r="K49" s="53" t="str">
        <f t="shared" si="4"/>
        <v/>
      </c>
      <c r="L49" s="42"/>
      <c r="M49" s="42"/>
      <c r="N49" s="33" t="str">
        <f t="shared" si="0"/>
        <v/>
      </c>
      <c r="O49" s="42"/>
      <c r="P49" s="42"/>
      <c r="Q49" s="33" t="str">
        <f t="shared" si="1"/>
        <v/>
      </c>
      <c r="R49" s="42"/>
      <c r="S49" s="42"/>
      <c r="T49" s="33" t="str">
        <f t="shared" si="2"/>
        <v/>
      </c>
      <c r="U49" s="46" t="str">
        <f t="shared" si="5"/>
        <v/>
      </c>
      <c r="V49" s="42"/>
      <c r="W49" s="47"/>
      <c r="X49" s="47"/>
    </row>
    <row r="50" spans="1:24" ht="30" x14ac:dyDescent="0.25">
      <c r="A50" s="23" t="s">
        <v>50</v>
      </c>
      <c r="B50" s="24" t="s">
        <v>8</v>
      </c>
      <c r="C50" s="24" t="s">
        <v>9</v>
      </c>
      <c r="D50" s="24"/>
      <c r="E50" s="8" t="s">
        <v>53</v>
      </c>
      <c r="F50" s="25" t="s">
        <v>26</v>
      </c>
      <c r="G50" s="27" t="s">
        <v>96</v>
      </c>
      <c r="H50" s="42"/>
      <c r="I50" s="42"/>
      <c r="J50" s="42"/>
      <c r="K50" s="53" t="str">
        <f t="shared" si="4"/>
        <v/>
      </c>
      <c r="L50" s="42"/>
      <c r="M50" s="42"/>
      <c r="N50" s="33" t="str">
        <f t="shared" si="0"/>
        <v/>
      </c>
      <c r="O50" s="42"/>
      <c r="P50" s="42"/>
      <c r="Q50" s="33" t="str">
        <f t="shared" si="1"/>
        <v/>
      </c>
      <c r="R50" s="42"/>
      <c r="S50" s="42"/>
      <c r="T50" s="33" t="str">
        <f t="shared" si="2"/>
        <v/>
      </c>
      <c r="U50" s="46" t="str">
        <f t="shared" si="5"/>
        <v/>
      </c>
      <c r="V50" s="42"/>
      <c r="W50" s="60"/>
      <c r="X50" s="47"/>
    </row>
    <row r="51" spans="1:24" ht="45" x14ac:dyDescent="0.25">
      <c r="A51" s="23" t="s">
        <v>50</v>
      </c>
      <c r="B51" s="24" t="s">
        <v>8</v>
      </c>
      <c r="C51" s="24" t="s">
        <v>9</v>
      </c>
      <c r="D51" s="24"/>
      <c r="E51" s="8" t="s">
        <v>54</v>
      </c>
      <c r="F51" s="25" t="s">
        <v>28</v>
      </c>
      <c r="G51" s="28" t="s">
        <v>111</v>
      </c>
      <c r="H51" s="42"/>
      <c r="I51" s="42"/>
      <c r="J51" s="42"/>
      <c r="K51" s="53" t="str">
        <f t="shared" si="4"/>
        <v/>
      </c>
      <c r="L51" s="42"/>
      <c r="M51" s="42"/>
      <c r="N51" s="33" t="str">
        <f t="shared" si="0"/>
        <v/>
      </c>
      <c r="O51" s="42"/>
      <c r="P51" s="42"/>
      <c r="Q51" s="33" t="str">
        <f t="shared" si="1"/>
        <v/>
      </c>
      <c r="R51" s="42"/>
      <c r="S51" s="42"/>
      <c r="T51" s="33" t="str">
        <f t="shared" si="2"/>
        <v/>
      </c>
      <c r="U51" s="46" t="str">
        <f t="shared" si="5"/>
        <v/>
      </c>
      <c r="V51" s="42"/>
      <c r="W51" s="60"/>
      <c r="X51" s="60"/>
    </row>
    <row r="52" spans="1:24" ht="45" x14ac:dyDescent="0.25">
      <c r="A52" s="23" t="s">
        <v>50</v>
      </c>
      <c r="B52" s="24" t="s">
        <v>8</v>
      </c>
      <c r="C52" s="24" t="s">
        <v>9</v>
      </c>
      <c r="D52" s="24"/>
      <c r="E52" s="8" t="s">
        <v>55</v>
      </c>
      <c r="F52" s="25" t="s">
        <v>56</v>
      </c>
      <c r="G52" s="28" t="s">
        <v>97</v>
      </c>
      <c r="H52" s="42"/>
      <c r="I52" s="42"/>
      <c r="J52" s="42"/>
      <c r="K52" s="53" t="str">
        <f t="shared" si="4"/>
        <v/>
      </c>
      <c r="L52" s="42"/>
      <c r="M52" s="42"/>
      <c r="N52" s="33" t="str">
        <f t="shared" si="0"/>
        <v/>
      </c>
      <c r="O52" s="42"/>
      <c r="P52" s="42"/>
      <c r="Q52" s="33" t="str">
        <f t="shared" si="1"/>
        <v/>
      </c>
      <c r="R52" s="42"/>
      <c r="S52" s="42"/>
      <c r="T52" s="33" t="str">
        <f t="shared" si="2"/>
        <v/>
      </c>
      <c r="U52" s="46" t="str">
        <f t="shared" si="5"/>
        <v/>
      </c>
      <c r="V52" s="42"/>
      <c r="W52" s="60"/>
      <c r="X52" s="47"/>
    </row>
    <row r="53" spans="1:24" ht="45" x14ac:dyDescent="0.25">
      <c r="A53" s="23" t="s">
        <v>50</v>
      </c>
      <c r="B53" s="24" t="s">
        <v>8</v>
      </c>
      <c r="C53" s="24" t="s">
        <v>9</v>
      </c>
      <c r="D53" s="24"/>
      <c r="E53" s="8" t="s">
        <v>57</v>
      </c>
      <c r="F53" s="25" t="s">
        <v>58</v>
      </c>
      <c r="G53" s="28" t="s">
        <v>98</v>
      </c>
      <c r="H53" s="42"/>
      <c r="I53" s="42"/>
      <c r="J53" s="42"/>
      <c r="K53" s="53" t="str">
        <f t="shared" si="4"/>
        <v/>
      </c>
      <c r="L53" s="42"/>
      <c r="M53" s="42"/>
      <c r="N53" s="33" t="str">
        <f t="shared" si="0"/>
        <v/>
      </c>
      <c r="O53" s="42"/>
      <c r="P53" s="42"/>
      <c r="Q53" s="33" t="str">
        <f t="shared" si="1"/>
        <v/>
      </c>
      <c r="R53" s="42"/>
      <c r="S53" s="42"/>
      <c r="T53" s="33" t="str">
        <f t="shared" si="2"/>
        <v/>
      </c>
      <c r="U53" s="46" t="str">
        <f t="shared" si="5"/>
        <v/>
      </c>
      <c r="V53" s="42"/>
      <c r="W53" s="60"/>
      <c r="X53" s="47"/>
    </row>
    <row r="54" spans="1:24" ht="30" x14ac:dyDescent="0.25">
      <c r="A54" s="23" t="s">
        <v>50</v>
      </c>
      <c r="B54" s="24" t="s">
        <v>8</v>
      </c>
      <c r="C54" s="24" t="s">
        <v>9</v>
      </c>
      <c r="D54" s="24"/>
      <c r="E54" s="8" t="s">
        <v>59</v>
      </c>
      <c r="F54" s="25" t="s">
        <v>31</v>
      </c>
      <c r="G54" s="26" t="s">
        <v>99</v>
      </c>
      <c r="H54" s="42"/>
      <c r="I54" s="42"/>
      <c r="J54" s="42"/>
      <c r="K54" s="53" t="str">
        <f t="shared" si="4"/>
        <v/>
      </c>
      <c r="L54" s="42"/>
      <c r="M54" s="42"/>
      <c r="N54" s="33" t="str">
        <f t="shared" si="0"/>
        <v/>
      </c>
      <c r="O54" s="42"/>
      <c r="P54" s="42"/>
      <c r="Q54" s="33" t="str">
        <f t="shared" si="1"/>
        <v/>
      </c>
      <c r="R54" s="42"/>
      <c r="S54" s="42"/>
      <c r="T54" s="33" t="str">
        <f t="shared" si="2"/>
        <v/>
      </c>
      <c r="U54" s="46" t="str">
        <f t="shared" si="5"/>
        <v/>
      </c>
      <c r="V54" s="42"/>
      <c r="W54" s="47"/>
      <c r="X54" s="47"/>
    </row>
    <row r="55" spans="1:24" ht="25.5" x14ac:dyDescent="0.25">
      <c r="A55" s="23" t="s">
        <v>50</v>
      </c>
      <c r="B55" s="24" t="s">
        <v>8</v>
      </c>
      <c r="C55" s="24" t="s">
        <v>9</v>
      </c>
      <c r="D55" s="24"/>
      <c r="E55" s="8" t="s">
        <v>60</v>
      </c>
      <c r="F55" s="25" t="s">
        <v>33</v>
      </c>
      <c r="G55" s="28" t="s">
        <v>61</v>
      </c>
      <c r="H55" s="42"/>
      <c r="I55" s="42"/>
      <c r="J55" s="42"/>
      <c r="K55" s="53" t="str">
        <f t="shared" si="4"/>
        <v/>
      </c>
      <c r="L55" s="42"/>
      <c r="M55" s="42"/>
      <c r="N55" s="33" t="str">
        <f t="shared" si="0"/>
        <v/>
      </c>
      <c r="O55" s="42"/>
      <c r="P55" s="42"/>
      <c r="Q55" s="33" t="str">
        <f t="shared" si="1"/>
        <v/>
      </c>
      <c r="R55" s="42"/>
      <c r="S55" s="42"/>
      <c r="T55" s="33" t="str">
        <f t="shared" si="2"/>
        <v/>
      </c>
      <c r="U55" s="46" t="str">
        <f t="shared" si="5"/>
        <v/>
      </c>
      <c r="V55" s="42"/>
      <c r="W55" s="60"/>
      <c r="X55" s="47"/>
    </row>
    <row r="56" spans="1:24" ht="25.5" x14ac:dyDescent="0.25">
      <c r="A56" s="23" t="s">
        <v>50</v>
      </c>
      <c r="B56" s="24" t="s">
        <v>8</v>
      </c>
      <c r="C56" s="24" t="s">
        <v>9</v>
      </c>
      <c r="D56" s="8" t="s">
        <v>60</v>
      </c>
      <c r="E56" s="8" t="s">
        <v>61</v>
      </c>
      <c r="F56" s="25" t="s">
        <v>35</v>
      </c>
      <c r="G56" s="28" t="s">
        <v>60</v>
      </c>
      <c r="H56" s="42"/>
      <c r="I56" s="42"/>
      <c r="J56" s="42"/>
      <c r="K56" s="53" t="str">
        <f t="shared" si="4"/>
        <v/>
      </c>
      <c r="L56" s="42"/>
      <c r="M56" s="42"/>
      <c r="N56" s="33" t="str">
        <f t="shared" si="0"/>
        <v/>
      </c>
      <c r="O56" s="42"/>
      <c r="P56" s="42"/>
      <c r="Q56" s="33" t="str">
        <f t="shared" si="1"/>
        <v/>
      </c>
      <c r="R56" s="42"/>
      <c r="S56" s="42"/>
      <c r="T56" s="33" t="str">
        <f t="shared" si="2"/>
        <v/>
      </c>
      <c r="U56" s="46" t="str">
        <f t="shared" si="5"/>
        <v/>
      </c>
      <c r="V56" s="42"/>
      <c r="W56" s="60"/>
      <c r="X56" s="47"/>
    </row>
    <row r="57" spans="1:24" ht="30" x14ac:dyDescent="0.25">
      <c r="A57" s="23" t="s">
        <v>50</v>
      </c>
      <c r="B57" s="24" t="s">
        <v>8</v>
      </c>
      <c r="C57" s="24" t="s">
        <v>9</v>
      </c>
      <c r="D57" s="24"/>
      <c r="E57" s="8" t="s">
        <v>62</v>
      </c>
      <c r="F57" s="25" t="s">
        <v>112</v>
      </c>
      <c r="G57" s="26" t="s">
        <v>99</v>
      </c>
      <c r="H57" s="42"/>
      <c r="I57" s="42"/>
      <c r="J57" s="42"/>
      <c r="K57" s="53" t="str">
        <f t="shared" si="4"/>
        <v/>
      </c>
      <c r="L57" s="42"/>
      <c r="M57" s="42"/>
      <c r="N57" s="33" t="str">
        <f t="shared" si="0"/>
        <v/>
      </c>
      <c r="O57" s="42"/>
      <c r="P57" s="42"/>
      <c r="Q57" s="33" t="str">
        <f t="shared" si="1"/>
        <v/>
      </c>
      <c r="R57" s="42"/>
      <c r="S57" s="42"/>
      <c r="T57" s="33" t="str">
        <f t="shared" si="2"/>
        <v/>
      </c>
      <c r="U57" s="46" t="str">
        <f t="shared" si="5"/>
        <v/>
      </c>
      <c r="V57" s="42"/>
      <c r="W57" s="47"/>
      <c r="X57" s="47"/>
    </row>
    <row r="58" spans="1:24" ht="30" x14ac:dyDescent="0.25">
      <c r="A58" s="23" t="s">
        <v>50</v>
      </c>
      <c r="B58" s="24" t="s">
        <v>8</v>
      </c>
      <c r="C58" s="24" t="s">
        <v>9</v>
      </c>
      <c r="D58" s="24"/>
      <c r="E58" s="8" t="s">
        <v>63</v>
      </c>
      <c r="F58" s="25" t="s">
        <v>64</v>
      </c>
      <c r="G58" s="26" t="s">
        <v>99</v>
      </c>
      <c r="H58" s="42"/>
      <c r="I58" s="42"/>
      <c r="J58" s="42"/>
      <c r="K58" s="53" t="str">
        <f t="shared" si="4"/>
        <v/>
      </c>
      <c r="L58" s="42"/>
      <c r="M58" s="42"/>
      <c r="N58" s="33" t="str">
        <f t="shared" si="0"/>
        <v/>
      </c>
      <c r="O58" s="42"/>
      <c r="P58" s="42"/>
      <c r="Q58" s="33" t="str">
        <f t="shared" si="1"/>
        <v/>
      </c>
      <c r="R58" s="42"/>
      <c r="S58" s="42"/>
      <c r="T58" s="33" t="str">
        <f t="shared" si="2"/>
        <v/>
      </c>
      <c r="U58" s="46" t="str">
        <f t="shared" si="5"/>
        <v/>
      </c>
      <c r="V58" s="42"/>
      <c r="W58" s="47"/>
      <c r="X58" s="47"/>
    </row>
    <row r="59" spans="1:24" ht="25.5" x14ac:dyDescent="0.25">
      <c r="A59" s="29" t="s">
        <v>50</v>
      </c>
      <c r="B59" s="30" t="s">
        <v>8</v>
      </c>
      <c r="C59" s="30" t="s">
        <v>47</v>
      </c>
      <c r="D59" s="30"/>
      <c r="E59" s="10" t="s">
        <v>81</v>
      </c>
      <c r="F59" s="25" t="s">
        <v>65</v>
      </c>
      <c r="G59" s="28" t="s">
        <v>82</v>
      </c>
      <c r="H59" s="42"/>
      <c r="I59" s="42"/>
      <c r="J59" s="42"/>
      <c r="K59" s="53" t="str">
        <f t="shared" si="4"/>
        <v/>
      </c>
      <c r="L59" s="42"/>
      <c r="M59" s="42"/>
      <c r="N59" s="33" t="str">
        <f t="shared" si="0"/>
        <v/>
      </c>
      <c r="O59" s="42"/>
      <c r="P59" s="42"/>
      <c r="Q59" s="33" t="str">
        <f t="shared" si="1"/>
        <v/>
      </c>
      <c r="R59" s="42"/>
      <c r="S59" s="42"/>
      <c r="T59" s="33" t="str">
        <f t="shared" si="2"/>
        <v/>
      </c>
      <c r="U59" s="46" t="str">
        <f t="shared" si="5"/>
        <v/>
      </c>
      <c r="V59" s="42"/>
      <c r="W59" s="47"/>
      <c r="X59" s="47"/>
    </row>
    <row r="60" spans="1:24" ht="25.5" x14ac:dyDescent="0.25">
      <c r="A60" s="29" t="s">
        <v>50</v>
      </c>
      <c r="B60" s="30" t="s">
        <v>8</v>
      </c>
      <c r="C60" s="30" t="s">
        <v>47</v>
      </c>
      <c r="D60" s="10" t="s">
        <v>81</v>
      </c>
      <c r="E60" s="10" t="s">
        <v>82</v>
      </c>
      <c r="F60" s="25" t="s">
        <v>66</v>
      </c>
      <c r="G60" s="28" t="s">
        <v>81</v>
      </c>
      <c r="H60" s="42"/>
      <c r="I60" s="42"/>
      <c r="J60" s="42"/>
      <c r="K60" s="53" t="str">
        <f t="shared" si="4"/>
        <v/>
      </c>
      <c r="L60" s="42"/>
      <c r="M60" s="42"/>
      <c r="N60" s="33" t="str">
        <f t="shared" si="0"/>
        <v/>
      </c>
      <c r="O60" s="42"/>
      <c r="P60" s="42"/>
      <c r="Q60" s="33" t="str">
        <f t="shared" si="1"/>
        <v/>
      </c>
      <c r="R60" s="42"/>
      <c r="S60" s="42"/>
      <c r="T60" s="33" t="str">
        <f t="shared" si="2"/>
        <v/>
      </c>
      <c r="U60" s="46" t="str">
        <f t="shared" si="5"/>
        <v/>
      </c>
      <c r="V60" s="42"/>
      <c r="W60" s="47"/>
      <c r="X60" s="47"/>
    </row>
    <row r="61" spans="1:24" ht="90" x14ac:dyDescent="0.25">
      <c r="A61" s="23" t="s">
        <v>50</v>
      </c>
      <c r="B61" s="24" t="s">
        <v>39</v>
      </c>
      <c r="C61" s="24" t="s">
        <v>9</v>
      </c>
      <c r="D61" s="24"/>
      <c r="E61" s="8" t="s">
        <v>67</v>
      </c>
      <c r="F61" s="25" t="s">
        <v>68</v>
      </c>
      <c r="G61" s="26" t="s">
        <v>100</v>
      </c>
      <c r="H61" s="42"/>
      <c r="I61" s="42"/>
      <c r="J61" s="42"/>
      <c r="K61" s="53" t="str">
        <f t="shared" si="4"/>
        <v/>
      </c>
      <c r="L61" s="42"/>
      <c r="M61" s="42"/>
      <c r="N61" s="33" t="str">
        <f t="shared" si="0"/>
        <v/>
      </c>
      <c r="O61" s="42"/>
      <c r="P61" s="42"/>
      <c r="Q61" s="33" t="str">
        <f t="shared" si="1"/>
        <v/>
      </c>
      <c r="R61" s="42"/>
      <c r="S61" s="42"/>
      <c r="T61" s="33" t="str">
        <f t="shared" si="2"/>
        <v/>
      </c>
      <c r="U61" s="46" t="str">
        <f t="shared" si="5"/>
        <v/>
      </c>
      <c r="V61" s="42"/>
      <c r="W61" s="60"/>
      <c r="X61" s="47"/>
    </row>
    <row r="62" spans="1:24" ht="135" x14ac:dyDescent="0.25">
      <c r="A62" s="23" t="s">
        <v>50</v>
      </c>
      <c r="B62" s="24" t="s">
        <v>39</v>
      </c>
      <c r="C62" s="24" t="s">
        <v>9</v>
      </c>
      <c r="D62" s="8" t="s">
        <v>67</v>
      </c>
      <c r="E62" s="8" t="s">
        <v>83</v>
      </c>
      <c r="F62" s="25" t="s">
        <v>69</v>
      </c>
      <c r="G62" s="26" t="s">
        <v>101</v>
      </c>
      <c r="H62" s="42"/>
      <c r="I62" s="42"/>
      <c r="J62" s="42"/>
      <c r="K62" s="53" t="str">
        <f t="shared" si="4"/>
        <v/>
      </c>
      <c r="L62" s="42"/>
      <c r="M62" s="42"/>
      <c r="N62" s="33" t="str">
        <f t="shared" si="0"/>
        <v/>
      </c>
      <c r="O62" s="42"/>
      <c r="P62" s="42"/>
      <c r="Q62" s="33" t="str">
        <f t="shared" si="1"/>
        <v/>
      </c>
      <c r="R62" s="42"/>
      <c r="S62" s="42"/>
      <c r="T62" s="33" t="str">
        <f t="shared" si="2"/>
        <v/>
      </c>
      <c r="U62" s="46" t="str">
        <f t="shared" si="5"/>
        <v/>
      </c>
      <c r="V62" s="42"/>
      <c r="W62" s="60"/>
      <c r="X62" s="47"/>
    </row>
    <row r="63" spans="1:24" ht="25.5" x14ac:dyDescent="0.25">
      <c r="A63" s="23" t="s">
        <v>50</v>
      </c>
      <c r="B63" s="24" t="s">
        <v>39</v>
      </c>
      <c r="C63" s="24" t="s">
        <v>9</v>
      </c>
      <c r="D63" s="24"/>
      <c r="E63" s="8" t="s">
        <v>84</v>
      </c>
      <c r="F63" s="25" t="s">
        <v>70</v>
      </c>
      <c r="G63" s="26"/>
      <c r="H63" s="42"/>
      <c r="I63" s="42"/>
      <c r="J63" s="42"/>
      <c r="K63" s="53" t="str">
        <f t="shared" si="4"/>
        <v/>
      </c>
      <c r="L63" s="42"/>
      <c r="M63" s="42"/>
      <c r="N63" s="33" t="str">
        <f t="shared" si="0"/>
        <v/>
      </c>
      <c r="O63" s="42"/>
      <c r="P63" s="42"/>
      <c r="Q63" s="33" t="str">
        <f t="shared" si="1"/>
        <v/>
      </c>
      <c r="R63" s="42"/>
      <c r="S63" s="42"/>
      <c r="T63" s="33" t="str">
        <f t="shared" si="2"/>
        <v/>
      </c>
      <c r="U63" s="46" t="str">
        <f t="shared" si="5"/>
        <v/>
      </c>
      <c r="V63" s="42"/>
      <c r="W63" s="47"/>
      <c r="X63" s="47"/>
    </row>
    <row r="64" spans="1:24" ht="25.5" x14ac:dyDescent="0.25">
      <c r="A64" s="23" t="s">
        <v>50</v>
      </c>
      <c r="B64" s="24" t="s">
        <v>39</v>
      </c>
      <c r="C64" s="24" t="s">
        <v>9</v>
      </c>
      <c r="D64" s="24"/>
      <c r="E64" s="8" t="s">
        <v>85</v>
      </c>
      <c r="F64" s="25" t="s">
        <v>71</v>
      </c>
      <c r="G64" s="26" t="s">
        <v>51</v>
      </c>
      <c r="H64" s="42"/>
      <c r="I64" s="42"/>
      <c r="J64" s="42"/>
      <c r="K64" s="53" t="str">
        <f t="shared" si="4"/>
        <v/>
      </c>
      <c r="L64" s="42"/>
      <c r="M64" s="42"/>
      <c r="N64" s="33" t="str">
        <f t="shared" si="0"/>
        <v/>
      </c>
      <c r="O64" s="42"/>
      <c r="P64" s="42"/>
      <c r="Q64" s="33" t="str">
        <f t="shared" si="1"/>
        <v/>
      </c>
      <c r="R64" s="42"/>
      <c r="S64" s="42"/>
      <c r="T64" s="33" t="str">
        <f t="shared" si="2"/>
        <v/>
      </c>
      <c r="U64" s="46" t="str">
        <f t="shared" si="5"/>
        <v/>
      </c>
      <c r="V64" s="42"/>
      <c r="W64" s="47"/>
      <c r="X64" s="47"/>
    </row>
    <row r="65" spans="1:24" ht="39" customHeight="1" x14ac:dyDescent="0.25">
      <c r="A65" s="23" t="s">
        <v>50</v>
      </c>
      <c r="B65" s="24" t="s">
        <v>39</v>
      </c>
      <c r="C65" s="24" t="s">
        <v>9</v>
      </c>
      <c r="D65" s="24"/>
      <c r="E65" s="8" t="s">
        <v>86</v>
      </c>
      <c r="F65" s="25" t="s">
        <v>72</v>
      </c>
      <c r="G65" s="26"/>
      <c r="H65" s="42"/>
      <c r="I65" s="42"/>
      <c r="J65" s="42"/>
      <c r="K65" s="53" t="str">
        <f t="shared" si="4"/>
        <v/>
      </c>
      <c r="L65" s="42"/>
      <c r="M65" s="42"/>
      <c r="N65" s="33" t="str">
        <f t="shared" si="0"/>
        <v/>
      </c>
      <c r="O65" s="42"/>
      <c r="P65" s="42"/>
      <c r="Q65" s="33" t="str">
        <f t="shared" si="1"/>
        <v/>
      </c>
      <c r="R65" s="42"/>
      <c r="S65" s="42"/>
      <c r="T65" s="33" t="str">
        <f t="shared" si="2"/>
        <v/>
      </c>
      <c r="U65" s="46" t="str">
        <f t="shared" si="5"/>
        <v/>
      </c>
      <c r="V65" s="42"/>
      <c r="W65" s="47"/>
      <c r="X65" s="47"/>
    </row>
    <row r="66" spans="1:24" ht="38.25" x14ac:dyDescent="0.25">
      <c r="A66" s="23" t="s">
        <v>50</v>
      </c>
      <c r="B66" s="24" t="s">
        <v>39</v>
      </c>
      <c r="C66" s="24" t="s">
        <v>9</v>
      </c>
      <c r="D66" s="24"/>
      <c r="E66" s="8" t="s">
        <v>87</v>
      </c>
      <c r="F66" s="25" t="s">
        <v>45</v>
      </c>
      <c r="G66" s="26" t="s">
        <v>54</v>
      </c>
      <c r="H66" s="42"/>
      <c r="I66" s="42"/>
      <c r="J66" s="42"/>
      <c r="K66" s="53" t="str">
        <f t="shared" si="4"/>
        <v/>
      </c>
      <c r="L66" s="42"/>
      <c r="M66" s="42"/>
      <c r="N66" s="33" t="str">
        <f t="shared" si="0"/>
        <v/>
      </c>
      <c r="O66" s="42"/>
      <c r="P66" s="42"/>
      <c r="Q66" s="33" t="str">
        <f t="shared" si="1"/>
        <v/>
      </c>
      <c r="R66" s="42"/>
      <c r="S66" s="42"/>
      <c r="T66" s="33" t="str">
        <f t="shared" si="2"/>
        <v/>
      </c>
      <c r="U66" s="46" t="str">
        <f t="shared" si="5"/>
        <v/>
      </c>
      <c r="V66" s="42"/>
      <c r="W66" s="47"/>
      <c r="X66" s="60"/>
    </row>
    <row r="67" spans="1:24" x14ac:dyDescent="0.25">
      <c r="E67" s="67"/>
      <c r="F67" s="68"/>
      <c r="G67" s="67"/>
      <c r="H67" s="43"/>
    </row>
    <row r="68" spans="1:24" x14ac:dyDescent="0.25">
      <c r="E68" s="67"/>
      <c r="F68" s="68"/>
      <c r="G68" s="67"/>
      <c r="H68" s="43"/>
    </row>
    <row r="69" spans="1:24" x14ac:dyDescent="0.25">
      <c r="E69" s="67"/>
      <c r="F69" s="68"/>
      <c r="G69" s="67"/>
      <c r="H69" s="43"/>
    </row>
  </sheetData>
  <sheetProtection algorithmName="SHA-512" hashValue="ehiIItV9cz5EgVVi8eZjQMiweEKd3NRNFAWqqInsnuVtBoLqoM6kDpP+tFvn1JXePEhSqoNjnyn+jrk9pn/iUA==" saltValue="WLrU7cjdtRoZ+FqrBmX1CQ==" spinCount="100000" sheet="1" objects="1" scenarios="1" formatCells="0" formatRows="0" insertColumns="0" insertRows="0" insertHyperlinks="0" deleteColumns="0" deleteRows="0" sort="0" pivotTables="0"/>
  <protectedRanges>
    <protectedRange sqref="A6:F8" name="Plage1"/>
  </protectedRanges>
  <autoFilter ref="A22:X66">
    <filterColumn colId="20" showButton="0"/>
  </autoFilter>
  <mergeCells count="16">
    <mergeCell ref="A7:E7"/>
    <mergeCell ref="A6:E6"/>
    <mergeCell ref="A1:G5"/>
    <mergeCell ref="A12:F12"/>
    <mergeCell ref="U22:V22"/>
    <mergeCell ref="A8:E8"/>
    <mergeCell ref="S21:V21"/>
    <mergeCell ref="I21:L21"/>
    <mergeCell ref="M21:O21"/>
    <mergeCell ref="P21:R21"/>
    <mergeCell ref="A16:G16"/>
    <mergeCell ref="A19:G19"/>
    <mergeCell ref="A9:G9"/>
    <mergeCell ref="A11:G11"/>
    <mergeCell ref="A14:G14"/>
    <mergeCell ref="A21:F21"/>
  </mergeCells>
  <conditionalFormatting sqref="A47:A60 A23:A39">
    <cfRule type="expression" dxfId="72" priority="192">
      <formula>#REF! = "OS1- Asile"</formula>
    </cfRule>
  </conditionalFormatting>
  <conditionalFormatting sqref="O23:O66">
    <cfRule type="expression" dxfId="71" priority="195">
      <formula>IF(M23="",FALSE,IF(H23-N23=0,FALSE,TRUE))</formula>
    </cfRule>
  </conditionalFormatting>
  <conditionalFormatting sqref="R23:R66">
    <cfRule type="expression" dxfId="70" priority="196">
      <formula>IF(P23="",FALSE,IF(H23-Q23=0,FALSE,TRUE))</formula>
    </cfRule>
  </conditionalFormatting>
  <conditionalFormatting sqref="I61">
    <cfRule type="expression" dxfId="69" priority="172" stopIfTrue="1">
      <formula>AND(I61="",I62&lt;&gt;"")</formula>
    </cfRule>
  </conditionalFormatting>
  <conditionalFormatting sqref="M61">
    <cfRule type="expression" dxfId="68" priority="170" stopIfTrue="1">
      <formula>AND(M61="",M62&lt;&gt;"")</formula>
    </cfRule>
  </conditionalFormatting>
  <conditionalFormatting sqref="N61">
    <cfRule type="expression" dxfId="67" priority="169" stopIfTrue="1">
      <formula>AND(N61="",N62&lt;&gt;"")</formula>
    </cfRule>
  </conditionalFormatting>
  <conditionalFormatting sqref="P61">
    <cfRule type="expression" dxfId="66" priority="167" stopIfTrue="1">
      <formula>AND(P61="",P62&lt;&gt;"")</formula>
    </cfRule>
  </conditionalFormatting>
  <conditionalFormatting sqref="Q61">
    <cfRule type="expression" dxfId="65" priority="166" stopIfTrue="1">
      <formula>AND(Q61="",Q62&lt;&gt;"")</formula>
    </cfRule>
  </conditionalFormatting>
  <conditionalFormatting sqref="S61">
    <cfRule type="expression" dxfId="64" priority="165" stopIfTrue="1">
      <formula>AND(S61="",S62&lt;&gt;"")</formula>
    </cfRule>
  </conditionalFormatting>
  <conditionalFormatting sqref="T61">
    <cfRule type="expression" dxfId="63" priority="164" stopIfTrue="1">
      <formula>AND(T61="",T62&lt;&gt;"")</formula>
    </cfRule>
  </conditionalFormatting>
  <conditionalFormatting sqref="J61">
    <cfRule type="expression" dxfId="62" priority="162" stopIfTrue="1">
      <formula>AND(J61="",J62&lt;&gt;"")</formula>
    </cfRule>
  </conditionalFormatting>
  <conditionalFormatting sqref="I55">
    <cfRule type="expression" dxfId="61" priority="154" stopIfTrue="1">
      <formula>AND(I55="",I56&lt;&gt;"")</formula>
    </cfRule>
  </conditionalFormatting>
  <conditionalFormatting sqref="M55">
    <cfRule type="expression" dxfId="60" priority="152" stopIfTrue="1">
      <formula>AND(M55="",M56&lt;&gt;"")</formula>
    </cfRule>
  </conditionalFormatting>
  <conditionalFormatting sqref="N55">
    <cfRule type="expression" dxfId="59" priority="151" stopIfTrue="1">
      <formula>AND(N55="",N56&lt;&gt;"")</formula>
    </cfRule>
  </conditionalFormatting>
  <conditionalFormatting sqref="P55">
    <cfRule type="expression" dxfId="58" priority="150" stopIfTrue="1">
      <formula>AND(P55="",P56&lt;&gt;"")</formula>
    </cfRule>
  </conditionalFormatting>
  <conditionalFormatting sqref="Q55">
    <cfRule type="expression" dxfId="57" priority="149" stopIfTrue="1">
      <formula>AND(Q55="",Q56&lt;&gt;"")</formula>
    </cfRule>
  </conditionalFormatting>
  <conditionalFormatting sqref="S55">
    <cfRule type="expression" dxfId="56" priority="148" stopIfTrue="1">
      <formula>AND(S55="",S56&lt;&gt;"")</formula>
    </cfRule>
  </conditionalFormatting>
  <conditionalFormatting sqref="T55">
    <cfRule type="expression" dxfId="55" priority="147" stopIfTrue="1">
      <formula>AND(T55="",T56&lt;&gt;"")</formula>
    </cfRule>
  </conditionalFormatting>
  <conditionalFormatting sqref="J55">
    <cfRule type="expression" dxfId="54" priority="145" stopIfTrue="1">
      <formula>AND(J55="",J56&lt;&gt;"")</formula>
    </cfRule>
  </conditionalFormatting>
  <conditionalFormatting sqref="I52">
    <cfRule type="expression" dxfId="53" priority="137" stopIfTrue="1">
      <formula>AND(I52="",I53&lt;&gt;"")</formula>
    </cfRule>
  </conditionalFormatting>
  <conditionalFormatting sqref="M52">
    <cfRule type="expression" dxfId="52" priority="135" stopIfTrue="1">
      <formula>AND(M52="",M53&lt;&gt;"")</formula>
    </cfRule>
  </conditionalFormatting>
  <conditionalFormatting sqref="N52">
    <cfRule type="expression" dxfId="51" priority="134" stopIfTrue="1">
      <formula>AND(N52="",N53&lt;&gt;"")</formula>
    </cfRule>
  </conditionalFormatting>
  <conditionalFormatting sqref="P52">
    <cfRule type="expression" dxfId="50" priority="133" stopIfTrue="1">
      <formula>AND(P52="",P53&lt;&gt;"")</formula>
    </cfRule>
  </conditionalFormatting>
  <conditionalFormatting sqref="Q52">
    <cfRule type="expression" dxfId="49" priority="132" stopIfTrue="1">
      <formula>AND(Q52="",Q53&lt;&gt;"")</formula>
    </cfRule>
  </conditionalFormatting>
  <conditionalFormatting sqref="S52">
    <cfRule type="expression" dxfId="48" priority="131" stopIfTrue="1">
      <formula>AND(S52="",S53&lt;&gt;"")</formula>
    </cfRule>
  </conditionalFormatting>
  <conditionalFormatting sqref="T52">
    <cfRule type="expression" dxfId="47" priority="130" stopIfTrue="1">
      <formula>AND(T52="",T53&lt;&gt;"")</formula>
    </cfRule>
  </conditionalFormatting>
  <conditionalFormatting sqref="J52">
    <cfRule type="expression" dxfId="46" priority="128" stopIfTrue="1">
      <formula>AND(J52="",J53&lt;&gt;"")</formula>
    </cfRule>
  </conditionalFormatting>
  <conditionalFormatting sqref="I50">
    <cfRule type="expression" dxfId="45" priority="120" stopIfTrue="1">
      <formula>AND(I50="",I51&lt;&gt;"")</formula>
    </cfRule>
  </conditionalFormatting>
  <conditionalFormatting sqref="M50">
    <cfRule type="expression" dxfId="44" priority="118" stopIfTrue="1">
      <formula>AND(M50="",M51&lt;&gt;"")</formula>
    </cfRule>
  </conditionalFormatting>
  <conditionalFormatting sqref="N50">
    <cfRule type="expression" dxfId="43" priority="117" stopIfTrue="1">
      <formula>AND(N50="",N51&lt;&gt;"")</formula>
    </cfRule>
  </conditionalFormatting>
  <conditionalFormatting sqref="P50">
    <cfRule type="expression" dxfId="42" priority="116" stopIfTrue="1">
      <formula>AND(P50="",P51&lt;&gt;"")</formula>
    </cfRule>
  </conditionalFormatting>
  <conditionalFormatting sqref="Q50">
    <cfRule type="expression" dxfId="41" priority="115" stopIfTrue="1">
      <formula>AND(Q50="",Q51&lt;&gt;"")</formula>
    </cfRule>
  </conditionalFormatting>
  <conditionalFormatting sqref="S50">
    <cfRule type="expression" dxfId="40" priority="114" stopIfTrue="1">
      <formula>AND(S50="",S51&lt;&gt;"")</formula>
    </cfRule>
  </conditionalFormatting>
  <conditionalFormatting sqref="T50">
    <cfRule type="expression" dxfId="39" priority="113" stopIfTrue="1">
      <formula>AND(T50="",T51&lt;&gt;"")</formula>
    </cfRule>
  </conditionalFormatting>
  <conditionalFormatting sqref="J50">
    <cfRule type="expression" dxfId="38" priority="111" stopIfTrue="1">
      <formula>AND(J50="",J51&lt;&gt;"")</formula>
    </cfRule>
  </conditionalFormatting>
  <conditionalFormatting sqref="I36">
    <cfRule type="expression" dxfId="37" priority="103" stopIfTrue="1">
      <formula>AND(I36="",I37&lt;&gt;"")</formula>
    </cfRule>
  </conditionalFormatting>
  <conditionalFormatting sqref="M36">
    <cfRule type="expression" dxfId="36" priority="101" stopIfTrue="1">
      <formula>AND(M36="",M37&lt;&gt;"")</formula>
    </cfRule>
  </conditionalFormatting>
  <conditionalFormatting sqref="N36">
    <cfRule type="expression" dxfId="35" priority="100" stopIfTrue="1">
      <formula>AND(N36="",N37&lt;&gt;"")</formula>
    </cfRule>
  </conditionalFormatting>
  <conditionalFormatting sqref="P36">
    <cfRule type="expression" dxfId="34" priority="99" stopIfTrue="1">
      <formula>AND(P36="",P37&lt;&gt;"")</formula>
    </cfRule>
  </conditionalFormatting>
  <conditionalFormatting sqref="Q36">
    <cfRule type="expression" dxfId="33" priority="98" stopIfTrue="1">
      <formula>AND(Q36="",Q37&lt;&gt;"")</formula>
    </cfRule>
  </conditionalFormatting>
  <conditionalFormatting sqref="S36">
    <cfRule type="expression" dxfId="32" priority="97" stopIfTrue="1">
      <formula>AND(S36="",S37&lt;&gt;"")</formula>
    </cfRule>
  </conditionalFormatting>
  <conditionalFormatting sqref="T36">
    <cfRule type="expression" dxfId="31" priority="96" stopIfTrue="1">
      <formula>AND(T36="",T37&lt;&gt;"")</formula>
    </cfRule>
  </conditionalFormatting>
  <conditionalFormatting sqref="J36">
    <cfRule type="expression" dxfId="30" priority="94" stopIfTrue="1">
      <formula>AND(J36="",J37&lt;&gt;"")</formula>
    </cfRule>
  </conditionalFormatting>
  <conditionalFormatting sqref="H28">
    <cfRule type="expression" dxfId="29" priority="70" stopIfTrue="1">
      <formula>AND(OR(H28="",H28&lt;H29),H29&lt;&gt;"")</formula>
    </cfRule>
  </conditionalFormatting>
  <conditionalFormatting sqref="L23:L66">
    <cfRule type="expression" dxfId="28" priority="56">
      <formula>IF(J23="",FALSE,IF((H23-K23)=0,FALSE,TRUE))</formula>
    </cfRule>
  </conditionalFormatting>
  <conditionalFormatting sqref="H23:K23 M23:N23 P23:Q23 S23:T23">
    <cfRule type="expression" dxfId="27" priority="53" stopIfTrue="1">
      <formula>AND(OR(H23="",H23&lt;H24),H24&lt;&gt;"")</formula>
    </cfRule>
  </conditionalFormatting>
  <conditionalFormatting sqref="V23:V66">
    <cfRule type="expression" dxfId="26" priority="25" stopIfTrue="1">
      <formula>IF(S23="","",IF(H23=T23,FALSE,TRUE))</formula>
    </cfRule>
  </conditionalFormatting>
  <conditionalFormatting sqref="U23:U66">
    <cfRule type="containsText" dxfId="25" priority="17" operator="containsText" text="conforme au conventionné">
      <formula>NOT(ISERROR(SEARCH("conforme au conventionné",U23)))</formula>
    </cfRule>
    <cfRule type="containsText" dxfId="24" priority="27" operator="containsText" text="Justifier la sous-réalisation">
      <formula>NOT(ISERROR(SEARCH("Justifier la sous-réalisation",U23)))</formula>
    </cfRule>
    <cfRule type="containsText" dxfId="23" priority="28" operator="containsText" text="Justifier la sur-réalisation">
      <formula>NOT(ISERROR(SEARCH("Justifier la sur-réalisation",U23)))</formula>
    </cfRule>
  </conditionalFormatting>
  <conditionalFormatting sqref="H28:K28 M28:N28 P28:Q28 S28:T28">
    <cfRule type="expression" dxfId="22" priority="9" stopIfTrue="1">
      <formula>AND(OR(H28="",H28&lt;H29),H29&lt;&gt;"")</formula>
    </cfRule>
  </conditionalFormatting>
  <conditionalFormatting sqref="K28">
    <cfRule type="expression" dxfId="21" priority="7" stopIfTrue="1">
      <formula>AND(OR(K28="",K28&lt;K29),K29&lt;&gt;"")</formula>
    </cfRule>
  </conditionalFormatting>
  <conditionalFormatting sqref="H32:K32 M32:N32 P32:Q32 S32:T32">
    <cfRule type="expression" dxfId="20" priority="6" stopIfTrue="1">
      <formula>AND(OR(H32="",H32&lt;H33),H33&lt;&gt;"")</formula>
    </cfRule>
  </conditionalFormatting>
  <conditionalFormatting sqref="H36:K36 M36:N36 P36:Q36 S36:T36">
    <cfRule type="expression" dxfId="19" priority="5" stopIfTrue="1">
      <formula>AND(OR(H36="",H36&lt;H37),H37&lt;&gt;"")</formula>
    </cfRule>
  </conditionalFormatting>
  <conditionalFormatting sqref="H50:K50 M50:N50 P50:Q50 S50:T50">
    <cfRule type="expression" dxfId="18" priority="4" stopIfTrue="1">
      <formula>AND(OR(H50="",H50&lt;H51),H51&lt;&gt;"")</formula>
    </cfRule>
  </conditionalFormatting>
  <conditionalFormatting sqref="H52:K52 M52:N52 P52:Q52 S52:T52">
    <cfRule type="expression" dxfId="17" priority="3" stopIfTrue="1">
      <formula>AND(OR(H52="",H52&lt;H53),H53&lt;&gt;"")</formula>
    </cfRule>
  </conditionalFormatting>
  <conditionalFormatting sqref="H55:K55 M55:N55 P55:Q55 S55:T55">
    <cfRule type="expression" dxfId="16" priority="2" stopIfTrue="1">
      <formula>AND(OR(H55="",H55&lt;H56),H56&lt;&gt;"")</formula>
    </cfRule>
  </conditionalFormatting>
  <conditionalFormatting sqref="H61:K61 M61:N61 P61:Q61 S61:T61">
    <cfRule type="expression" dxfId="15" priority="1" stopIfTrue="1">
      <formula>AND(OR(H61="",H61&lt;H62),H62&lt;&gt;"")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35" fitToWidth="3" fitToHeight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1:K66"/>
  <sheetViews>
    <sheetView topLeftCell="A22" workbookViewId="0">
      <selection activeCell="K27" sqref="K27"/>
    </sheetView>
  </sheetViews>
  <sheetFormatPr baseColWidth="10" defaultColWidth="8.7109375" defaultRowHeight="15" x14ac:dyDescent="0.25"/>
  <cols>
    <col min="1" max="1" width="25.42578125" style="62" customWidth="1"/>
    <col min="2" max="2" width="8.7109375" style="62"/>
    <col min="3" max="3" width="47.5703125" style="62" customWidth="1"/>
    <col min="4" max="4" width="13" style="62" customWidth="1"/>
    <col min="5" max="6" width="23.85546875" style="62" customWidth="1"/>
    <col min="7" max="9" width="20.140625" style="1" customWidth="1"/>
    <col min="10" max="10" width="20.140625" style="62" hidden="1" customWidth="1"/>
    <col min="11" max="11" width="20.140625" style="62" customWidth="1"/>
    <col min="12" max="16384" width="8.7109375" style="62"/>
  </cols>
  <sheetData>
    <row r="21" spans="1:10" x14ac:dyDescent="0.25">
      <c r="A21" s="108" t="s">
        <v>142</v>
      </c>
      <c r="B21" s="108"/>
      <c r="C21" s="61" t="str">
        <f>IF(Indicateurs!F8="","",Indicateurs!F8)</f>
        <v/>
      </c>
      <c r="D21" s="1" t="s">
        <v>143</v>
      </c>
      <c r="E21" s="1" t="s">
        <v>139</v>
      </c>
      <c r="F21" s="1" t="s">
        <v>147</v>
      </c>
      <c r="G21" s="1" t="s">
        <v>148</v>
      </c>
      <c r="H21" s="1" t="s">
        <v>149</v>
      </c>
      <c r="I21" s="1" t="s">
        <v>150</v>
      </c>
    </row>
    <row r="22" spans="1:10" ht="89.25" x14ac:dyDescent="0.25">
      <c r="A22" s="2" t="s">
        <v>3</v>
      </c>
      <c r="B22" s="2" t="s">
        <v>130</v>
      </c>
      <c r="C22" s="2" t="s">
        <v>6</v>
      </c>
      <c r="D22" s="12" t="s">
        <v>115</v>
      </c>
      <c r="E22" s="59" t="s">
        <v>140</v>
      </c>
      <c r="F22" s="58" t="s">
        <v>119</v>
      </c>
      <c r="G22" s="34" t="s">
        <v>120</v>
      </c>
      <c r="H22" s="35" t="s">
        <v>121</v>
      </c>
      <c r="I22" s="36" t="s">
        <v>128</v>
      </c>
    </row>
    <row r="23" spans="1:10" ht="45" x14ac:dyDescent="0.25">
      <c r="A23" s="13" t="s">
        <v>7</v>
      </c>
      <c r="B23" s="3" t="s">
        <v>10</v>
      </c>
      <c r="C23" s="4" t="s">
        <v>11</v>
      </c>
      <c r="D23" s="54">
        <f>Indicateurs!H23</f>
        <v>0</v>
      </c>
      <c r="E23" s="54" t="str">
        <f>IF(OR(AND(Indicateurs!$H$24="",Indicateurs!$H$25=""),(AND(Indicateurs!$H$24=0,Indicateurs!$H$25=0))),"",IF(AND(Indicateurs!I23="",Indicateurs!I24&lt;&gt;""),"Il manque la valeur totale par rapport au sous-indicateur O.1.1.1",IF(Indicateurs!I23&gt;Indicateurs!I24,"Vérifier l'écart entre la valeur totale et le sous-indicateur O.1.1.1","cohérent")))</f>
        <v/>
      </c>
      <c r="F23" s="54" t="str">
        <f>IF(OR(AND(Indicateurs!$H$24="",Indicateurs!$H$25=""),(AND(Indicateurs!$H$24=0,Indicateurs!$H$25=0))),"",IF(AND(Indicateurs!J23="",Indicateurs!J24&lt;&gt;""),"Il manque la valeur totale par rapport au sous-indicateur O.1.1.1",IF(Indicateurs!J23&gt;Indicateurs!J24,"Vérifier l'écart entre la valeur totale et le sous-indicateur O.1.1.1","cohérent")))</f>
        <v/>
      </c>
      <c r="G23" s="54" t="str">
        <f>IF(OR(AND(Indicateurs!$H$24="",Indicateurs!$H$25=""),(AND(Indicateurs!$H$24=0,Indicateurs!$H$25=0))),"",IF(AND(Indicateurs!M23="",Indicateurs!M24&lt;&gt;""),"Il manque la valeur totale par rapport au sous-indicateur O.1.1.1",IF(Indicateurs!M23&gt;Indicateurs!M24,"Vérifier l'écart entre la valeur totale et le sous-indicateur O.1.1.1","cohérent")))</f>
        <v/>
      </c>
      <c r="H23" s="54" t="str">
        <f>IF(OR(AND(Indicateurs!$H$24="",Indicateurs!$H$25=""),(AND(Indicateurs!$H$24=0,Indicateurs!$H$25=0))),"",IF(AND(Indicateurs!P23="",Indicateurs!P24&lt;&gt;""),"Il manque la valeur totale par rapport au sous-indicateur O.1.1.1",IF(Indicateurs!P23&gt;Indicateurs!P24,"Vérifier l'écart entre la valeur totale et le sous-indicateur O.1.1.1","cohérent")))</f>
        <v/>
      </c>
      <c r="I23" s="54" t="str">
        <f>IF(OR(AND(Indicateurs!$H$24="",Indicateurs!$H$25=""),(AND(Indicateurs!$H$24=0,Indicateurs!$H$25=0))),"",IF(AND(Indicateurs!S23="",Indicateurs!S24&lt;&gt;""),"Il manque la valeur totale par rapport au sous-indicateur O.1.1.1",IF(Indicateurs!S23&gt;Indicateurs!S24,"Vérifier l'écart entre la valeur totale et le sous-indicateur O.1.1.1","cohérent")))</f>
        <v/>
      </c>
      <c r="J23" s="63" t="s">
        <v>154</v>
      </c>
    </row>
    <row r="24" spans="1:10" ht="45" x14ac:dyDescent="0.25">
      <c r="A24" s="13" t="s">
        <v>7</v>
      </c>
      <c r="B24" s="3" t="s">
        <v>12</v>
      </c>
      <c r="C24" s="4" t="s">
        <v>103</v>
      </c>
      <c r="D24" s="54">
        <f>Indicateurs!H24</f>
        <v>0</v>
      </c>
      <c r="E24" s="54" t="str">
        <f>IF(OR(AND(Indicateurs!$H$24="",Indicateurs!$H$25=""),(AND(Indicateurs!$H$24=0,Indicateurs!$H$25=0))),"",IF(Indicateurs!I24&gt;Indicateurs!I25,"Vérifier l'écart entre la valeur totale et le sous-indicateur N.1.2.1",IF(Indicateurs!I24&lt;Indicateurs!I25,"Justifier l'écart entre la valeur totale et le sous-indicateur N.1.2.1","cohérent")))</f>
        <v/>
      </c>
      <c r="F24" s="54" t="str">
        <f>IF(OR(AND(Indicateurs!$H$24="",Indicateurs!$H$25=""),(AND(Indicateurs!$H$24=0,Indicateurs!$H$25=0))),"",IF(Indicateurs!J24&gt;Indicateurs!J25,"Vérifier l'écart entre la valeur totale et le sous-indicateur N.1.2.1",IF(Indicateurs!J24&lt;Indicateurs!J25,"Justifier l'écart entre la valeur totale et le sous-indicateur N.1.2.1","cohérent")))</f>
        <v/>
      </c>
      <c r="G24" s="54" t="str">
        <f>IF(OR(AND(Indicateurs!J24="",Indicateurs!J25=""),(AND(Indicateurs!M24=0,Indicateurs!M25=0))),"",IF(Indicateurs!M24&gt;Indicateurs!M25,"Vérifier l'écart entre la valeur totale et le sous-indicateur N.1.2.1",IF(Indicateurs!M24&lt;Indicateurs!M25,"Justifier l'écart entre la valeur totale et le sous-indicateur N.1.2.1","cohérent")))</f>
        <v/>
      </c>
      <c r="H24" s="54" t="str">
        <f>IF(OR(AND(Indicateurs!K24="",Indicateurs!K25=""),(AND(Indicateurs!P24=0,Indicateurs!P25=0))),"",IF(Indicateurs!P24&gt;Indicateurs!P25,"Vérifier l'écart entre la valeur totale et le sous-indicateur N.1.2.1",IF(Indicateurs!P24&lt;Indicateurs!P25,"Justifier l'écart entre la valeur totale et le sous-indicateur N.1.2.1","cohérent")))</f>
        <v/>
      </c>
      <c r="I24" s="54" t="str">
        <f>IF(OR(AND(Indicateurs!L24="",Indicateurs!L25=""),(AND(Indicateurs!S24=0,Indicateurs!S25=0))),"",IF(Indicateurs!S24&gt;Indicateurs!S25,"Vérifier l'écart entre la valeur totale et le sous-indicateur N.1.2.1",IF(Indicateurs!S24&lt;Indicateurs!S25,"Justifier l'écart entre la valeur totale et le sous-indicateur N.1.2.1","cohérent")))</f>
        <v/>
      </c>
      <c r="J24" s="63" t="s">
        <v>155</v>
      </c>
    </row>
    <row r="25" spans="1:10" ht="25.5" x14ac:dyDescent="0.25">
      <c r="A25" s="13" t="s">
        <v>7</v>
      </c>
      <c r="B25" s="3" t="s">
        <v>13</v>
      </c>
      <c r="C25" s="4" t="s">
        <v>104</v>
      </c>
      <c r="D25" s="54">
        <f>Indicateurs!H25</f>
        <v>0</v>
      </c>
      <c r="E25" s="54"/>
      <c r="F25" s="54"/>
      <c r="G25" s="55"/>
      <c r="H25" s="55"/>
      <c r="I25" s="55"/>
    </row>
    <row r="26" spans="1:10" ht="25.5" x14ac:dyDescent="0.25">
      <c r="A26" s="13" t="s">
        <v>7</v>
      </c>
      <c r="B26" s="3" t="s">
        <v>14</v>
      </c>
      <c r="C26" s="4" t="s">
        <v>15</v>
      </c>
      <c r="D26" s="54">
        <f>Indicateurs!H26</f>
        <v>0</v>
      </c>
      <c r="E26" s="54"/>
      <c r="F26" s="54"/>
      <c r="G26" s="55"/>
      <c r="H26" s="55"/>
      <c r="I26" s="55"/>
    </row>
    <row r="27" spans="1:10" ht="25.5" x14ac:dyDescent="0.25">
      <c r="A27" s="13" t="s">
        <v>7</v>
      </c>
      <c r="B27" s="3" t="s">
        <v>16</v>
      </c>
      <c r="C27" s="4" t="s">
        <v>105</v>
      </c>
      <c r="D27" s="54">
        <f>Indicateurs!H27</f>
        <v>0</v>
      </c>
      <c r="E27" s="54"/>
      <c r="F27" s="54"/>
      <c r="G27" s="55"/>
      <c r="H27" s="55"/>
      <c r="I27" s="55"/>
    </row>
    <row r="28" spans="1:10" ht="90" x14ac:dyDescent="0.25">
      <c r="A28" s="13" t="s">
        <v>7</v>
      </c>
      <c r="B28" s="3" t="s">
        <v>17</v>
      </c>
      <c r="C28" s="4" t="s">
        <v>18</v>
      </c>
      <c r="D28" s="54">
        <f>Indicateurs!H28</f>
        <v>0</v>
      </c>
      <c r="E28" s="54" t="str">
        <f>IF(OR(AND(Indicateurs!$H$28="",Indicateurs!$H$29=""),(AND(Indicateurs!$H$28=0,Indicateurs!$H$29=0))),"",IF(AND(Indicateurs!I28="",Indicateurs!I29&lt;&gt;""),"Il manque le nombre de véhicules aériens acquis - O.1.5",IF(Indicateurs!I29="","",IF(Indicateurs!I29&gt;Indicateurs!I28,"Vérifier O.1.5 et/ou O.1.5.1","cohérent"))))</f>
        <v/>
      </c>
      <c r="F28" s="54" t="str">
        <f>IF(OR(AND(Indicateurs!$H$28="",Indicateurs!$H$29=""),(AND(Indicateurs!$H$28=0,Indicateurs!$H$29=0))),"",IF(AND(Indicateurs!J28="",Indicateurs!J29&lt;&gt;""),"Il manque le nombre de véhicules aériens acquis - O.1.5",IF(Indicateurs!J29="","",IF(Indicateurs!J29&gt;Indicateurs!J28,"Vérifier O.1.5 et/ou O.1.5.1","cohérent"))))</f>
        <v/>
      </c>
      <c r="G28" s="54" t="str">
        <f>IF(OR(AND(Indicateurs!$H$28="",Indicateurs!$H$29=""),(AND(Indicateurs!$H$28=0,Indicateurs!$H$29=0))),"",IF(AND(Indicateurs!M28="",Indicateurs!M29&lt;&gt;""),"Il manque le nombre de véhicules aériens acquis - O.1.5",IF(Indicateurs!M29="","",IF(Indicateurs!M29&gt;Indicateurs!M28,"Vérifier O.1.5 et/ou O.1.5.1","cohérent"))))</f>
        <v/>
      </c>
      <c r="H28" s="54" t="str">
        <f>IF(OR(AND(Indicateurs!$H$28="",Indicateurs!$H$29=""),(AND(Indicateurs!$H$28=0,Indicateurs!$H$29=0))),"",IF(AND(Indicateurs!P28="",Indicateurs!P29&lt;&gt;""),"Il manque le nombre de véhicules aériens acquis - O.1.5",IF(Indicateurs!P29="","",IF(Indicateurs!P29&gt;Indicateurs!P28,"Vérifier O.1.5 et/ou O.1.5.1","cohérent"))))</f>
        <v/>
      </c>
      <c r="I28" s="54" t="str">
        <f>IF(OR(AND(Indicateurs!$H$28="",Indicateurs!$H$29=""),(AND(Indicateurs!$H$28=0,Indicateurs!$H$29=0))),"",IF(AND(Indicateurs!S28="",Indicateurs!S29&lt;&gt;""),"Il manque le nombre de véhicules aériens acquis - O.1.5",IF(Indicateurs!S29="","",IF(Indicateurs!S29&gt;Indicateurs!S28,"Vérifier O.1.5 et/ou O.1.5.1","cohérent"))))</f>
        <v/>
      </c>
      <c r="J28" s="64" t="s">
        <v>157</v>
      </c>
    </row>
    <row r="29" spans="1:10" ht="60" x14ac:dyDescent="0.25">
      <c r="A29" s="13" t="s">
        <v>7</v>
      </c>
      <c r="B29" s="3" t="s">
        <v>19</v>
      </c>
      <c r="C29" s="4" t="s">
        <v>20</v>
      </c>
      <c r="D29" s="54">
        <f>Indicateurs!H29</f>
        <v>0</v>
      </c>
      <c r="E29" s="54" t="str">
        <f>IF(OR(AND(Indicateurs!$H$28="",Indicateurs!$H$29=""),(AND(Indicateurs!$H$28=0,Indicateurs!$H$29=0))),"",IF(Indicateurs!I29="","",IF(Indicateurs!I29&gt;Indicateurs!I28,"Vérifier O.1.5 et/ou O.1.5.1","cohérent")))</f>
        <v/>
      </c>
      <c r="F29" s="54" t="str">
        <f>IF(OR(AND(Indicateurs!$H$28="",Indicateurs!$H$29=""),(AND(Indicateurs!$H$28=0,Indicateurs!$H$29=0))),"",IF(Indicateurs!J29="","",IF(Indicateurs!J29&gt;Indicateurs!J28,"Vérifier O.1.5 et/ou O.1.5.1","cohérent")))</f>
        <v/>
      </c>
      <c r="G29" s="54" t="str">
        <f>IF(OR(AND(Indicateurs!$H$28="",Indicateurs!$H$29=""),(AND(Indicateurs!$H$28=0,Indicateurs!$H$29=0))),"",IF(Indicateurs!M29="","",IF(Indicateurs!M29&gt;Indicateurs!M28,"Vérifier O.1.5 et/ou O.1.5.1","cohérent")))</f>
        <v/>
      </c>
      <c r="H29" s="54" t="str">
        <f>IF(OR(AND(Indicateurs!$H$28="",Indicateurs!$H$29=""),(AND(Indicateurs!$H$28=0,Indicateurs!$H$29=0))),"",IF(Indicateurs!P29="","",IF(Indicateurs!P29&gt;Indicateurs!P28,"Vérifier O.1.5 et/ou O.1.5.1","cohérent")))</f>
        <v/>
      </c>
      <c r="I29" s="54" t="str">
        <f>IF(OR(AND(Indicateurs!$H$28="",Indicateurs!$H$29=""),(AND(Indicateurs!$H$28=0,Indicateurs!$H$29=0))),"",IF(Indicateurs!S29="","",IF(Indicateurs!S29&gt;Indicateurs!S28,"Vérifier O.1.5 et/ou O.1.5.1","cohérent")))</f>
        <v/>
      </c>
      <c r="J29" s="64" t="s">
        <v>156</v>
      </c>
    </row>
    <row r="30" spans="1:10" ht="25.5" x14ac:dyDescent="0.25">
      <c r="A30" s="13" t="s">
        <v>7</v>
      </c>
      <c r="B30" s="3" t="s">
        <v>21</v>
      </c>
      <c r="C30" s="4" t="s">
        <v>22</v>
      </c>
      <c r="D30" s="54">
        <f>Indicateurs!H30</f>
        <v>0</v>
      </c>
      <c r="E30" s="54"/>
      <c r="F30" s="54"/>
      <c r="G30" s="55"/>
      <c r="H30" s="55"/>
      <c r="I30" s="55"/>
    </row>
    <row r="31" spans="1:10" ht="25.5" x14ac:dyDescent="0.25">
      <c r="A31" s="17" t="s">
        <v>7</v>
      </c>
      <c r="B31" s="5" t="s">
        <v>23</v>
      </c>
      <c r="C31" s="4" t="s">
        <v>24</v>
      </c>
      <c r="D31" s="54">
        <f>Indicateurs!H31</f>
        <v>0</v>
      </c>
      <c r="E31" s="54"/>
      <c r="F31" s="54"/>
      <c r="G31" s="55"/>
      <c r="H31" s="55"/>
      <c r="I31" s="55"/>
    </row>
    <row r="32" spans="1:10" ht="90" x14ac:dyDescent="0.25">
      <c r="A32" s="13" t="s">
        <v>7</v>
      </c>
      <c r="B32" s="3" t="s">
        <v>25</v>
      </c>
      <c r="C32" s="4" t="s">
        <v>26</v>
      </c>
      <c r="D32" s="54">
        <f>Indicateurs!H32</f>
        <v>0</v>
      </c>
      <c r="E32" s="54" t="str">
        <f>IF(OR(AND(Indicateurs!$H$32="",Indicateurs!$H$33=""),(AND(Indicateurs!$H$32=0,Indicateurs!$H$33=0))),"",IF(AND(Indicateurs!I32="",Indicateurs!I33&lt;&gt;""),"Il manque le nombre de participants bénéficiant d'un soutien - O.1.8",IF(Indicateurs!I33="","",IF(Indicateurs!I33&gt;Indicateurs!I32,"Vérifier O.1.8 et/ou O.1.8.1","cohérent"))))</f>
        <v/>
      </c>
      <c r="F32" s="54" t="str">
        <f>IF(OR(AND(Indicateurs!$H$32="",Indicateurs!$H$33=""),(AND(Indicateurs!$H$32=0,Indicateurs!$H$33=0))),"",IF(AND(Indicateurs!J32="",Indicateurs!J33&lt;&gt;""),"Il manque le nombre de participants bénéficiant d'un soutien - O.1.8",IF(Indicateurs!J33="","",IF(Indicateurs!J33&gt;Indicateurs!J32,"Vérifier O.1.8 et/ou O.1.8.1","cohérent"))))</f>
        <v/>
      </c>
      <c r="G32" s="54" t="str">
        <f>IF(OR(AND(Indicateurs!$H$32="",Indicateurs!$H$33=""),(AND(Indicateurs!$H$32=0,Indicateurs!$H$33=0))),"",IF(AND(Indicateurs!M32="",Indicateurs!M33&lt;&gt;""),"Il manque le nombre de participants bénéficiant d'un soutien - O.1.8",IF(Indicateurs!M33="","",IF(Indicateurs!M33&gt;Indicateurs!M32,"Vérifier O.1.8 et/ou O.1.8.1","cohérent"))))</f>
        <v/>
      </c>
      <c r="H32" s="54" t="str">
        <f>IF(OR(AND(Indicateurs!$H$32="",Indicateurs!$H$33=""),(AND(Indicateurs!$H$32=0,Indicateurs!$H$33=0))),"",IF(AND(Indicateurs!P32="",Indicateurs!P33&lt;&gt;""),"Il manque le nombre de participants bénéficiant d'un soutien - O.1.8",IF(Indicateurs!P33="","",IF(Indicateurs!P33&gt;Indicateurs!P32,"Vérifier O.1.8 et/ou O.1.8.1","cohérent"))))</f>
        <v/>
      </c>
      <c r="I32" s="54" t="str">
        <f>IF(OR(AND(Indicateurs!$H$32="",Indicateurs!$H$33=""),(AND(Indicateurs!$H$32=0,Indicateurs!$H$33=0))),"",IF(AND(Indicateurs!S32="",Indicateurs!S33&lt;&gt;""),"Il manque le nombre de participants bénéficiant d'un soutien - O.1.8",IF(Indicateurs!S33="","",IF(Indicateurs!S33&gt;Indicateurs!S32,"Vérifier O.1.8 et/ou O.1.8.1","cohérent"))))</f>
        <v/>
      </c>
      <c r="J32" s="64" t="s">
        <v>157</v>
      </c>
    </row>
    <row r="33" spans="1:11" ht="90" x14ac:dyDescent="0.25">
      <c r="A33" s="13" t="s">
        <v>7</v>
      </c>
      <c r="B33" s="3" t="s">
        <v>27</v>
      </c>
      <c r="C33" s="4" t="s">
        <v>28</v>
      </c>
      <c r="D33" s="54">
        <f>Indicateurs!H33</f>
        <v>0</v>
      </c>
      <c r="E33" s="54" t="str">
        <f>IF(OR(AND(Indicateurs!$H$32="",Indicateurs!$H$33=""),(AND(Indicateurs!$H$32=0,Indicateurs!$H$33=0))),"",IF(Indicateurs!I33="","",IF(Indicateurs!I33&gt;Indicateurs!I32,"Vérifier O.1.8 et/ou O.1.8.1","cohérent")))</f>
        <v/>
      </c>
      <c r="F33" s="54" t="str">
        <f>IF(OR(AND(Indicateurs!$H$32="",Indicateurs!$H$33=""),(AND(Indicateurs!$H$32=0,Indicateurs!$H$33=0))),"",IF(Indicateurs!J33="","",IF(Indicateurs!J33&gt;Indicateurs!J32,"Vérifier O.1.8 et/ou O.1.8.1","cohérent")))</f>
        <v/>
      </c>
      <c r="G33" s="54" t="str">
        <f>IF(OR(AND(Indicateurs!$H$32="",Indicateurs!$H$33=""),(AND(Indicateurs!$H$32=0,Indicateurs!$H$33=0))),"",IF(Indicateurs!M33="","",IF(Indicateurs!M33&gt;Indicateurs!M32,"Vérifier O.1.8 et/ou O.1.8.1","cohérent")))</f>
        <v/>
      </c>
      <c r="H33" s="54" t="str">
        <f>IF(OR(AND(Indicateurs!$H$32="",Indicateurs!$H$33=""),(AND(Indicateurs!$H$32=0,Indicateurs!$H$33=0))),"",IF(Indicateurs!P33="","",IF(Indicateurs!P33&gt;Indicateurs!P32,"Vérifier O.1.8 et/ou O.1.8.1","cohérent")))</f>
        <v/>
      </c>
      <c r="I33" s="54" t="str">
        <f>IF(OR(AND(Indicateurs!$H$32="",Indicateurs!$H$33=""),(AND(Indicateurs!$H$32=0,Indicateurs!$H$33=0))),"",IF(Indicateurs!S33="","",IF(Indicateurs!S33&gt;Indicateurs!S32,"Vérifier O.1.8 et/ou O.1.8.1","cohérent")))</f>
        <v/>
      </c>
      <c r="J33" s="64" t="s">
        <v>156</v>
      </c>
      <c r="K33" s="64" t="s">
        <v>157</v>
      </c>
    </row>
    <row r="34" spans="1:11" ht="25.5" x14ac:dyDescent="0.25">
      <c r="A34" s="13" t="s">
        <v>7</v>
      </c>
      <c r="B34" s="3" t="s">
        <v>29</v>
      </c>
      <c r="C34" s="4" t="s">
        <v>106</v>
      </c>
      <c r="D34" s="54">
        <f>Indicateurs!H34</f>
        <v>0</v>
      </c>
      <c r="E34" s="54"/>
      <c r="F34" s="54"/>
      <c r="G34" s="55"/>
      <c r="H34" s="55"/>
      <c r="I34" s="55"/>
    </row>
    <row r="35" spans="1:11" ht="25.5" x14ac:dyDescent="0.25">
      <c r="A35" s="13" t="s">
        <v>7</v>
      </c>
      <c r="B35" s="3" t="s">
        <v>30</v>
      </c>
      <c r="C35" s="4" t="s">
        <v>31</v>
      </c>
      <c r="D35" s="54">
        <f>Indicateurs!H35</f>
        <v>0</v>
      </c>
      <c r="E35" s="54"/>
      <c r="F35" s="54"/>
      <c r="G35" s="55"/>
      <c r="H35" s="55"/>
      <c r="I35" s="55"/>
    </row>
    <row r="36" spans="1:11" ht="90" x14ac:dyDescent="0.25">
      <c r="A36" s="13" t="s">
        <v>7</v>
      </c>
      <c r="B36" s="3" t="s">
        <v>32</v>
      </c>
      <c r="C36" s="4" t="s">
        <v>107</v>
      </c>
      <c r="D36" s="54">
        <f>Indicateurs!H36</f>
        <v>0</v>
      </c>
      <c r="E36" s="54" t="str">
        <f>IF(OR(AND(Indicateurs!$H$36="",Indicateurs!$H$37=""),(AND(Indicateurs!$H$36=0,Indicateurs!$H$37=0))),"",IF(AND(Indicateurs!I36="",Indicateurs!I37&lt;&gt;""),"Il manque le nombre de systèmes d'information à grande échelle",IF(Indicateurs!I37="","",IF(Indicateurs!I37&gt;Indicateurs!I36,"Vérifier le nombre de systèmes d'information à grande échelle","cohérent"))))</f>
        <v/>
      </c>
      <c r="F36" s="54" t="str">
        <f>IF(OR(AND(Indicateurs!$H$36="",Indicateurs!$H$37=""),(AND(Indicateurs!$H$36=0,Indicateurs!$H$37=0))),"",IF(AND(Indicateurs!J36="",Indicateurs!J37&lt;&gt;""),"Il manque le nombre de systèmes d'information à grande échelle",IF(Indicateurs!J37="","",IF(Indicateurs!J37&gt;Indicateurs!J36,"Vérifier le nombre de systèmes d'information à grande échelle","cohérent"))))</f>
        <v/>
      </c>
      <c r="G36" s="54" t="str">
        <f>IF(OR(AND(Indicateurs!$H$36="",Indicateurs!$H$37=""),(AND(Indicateurs!$H$36=0,Indicateurs!$H$37=0))),"",IF(AND(Indicateurs!M36="",Indicateurs!M37&lt;&gt;""),"Il manque le nombre de systèmes d'information à grande échelle",IF(Indicateurs!M37="","",IF(Indicateurs!M37&gt;Indicateurs!M36,"Vérifier le nombre de systèmes d'information à grande échelle","cohérent"))))</f>
        <v/>
      </c>
      <c r="H36" s="54" t="str">
        <f>IF(OR(AND(Indicateurs!$H$36="",Indicateurs!$H$37=""),(AND(Indicateurs!$H$36=0,Indicateurs!$H$37=0))),"",IF(AND(Indicateurs!P36="",Indicateurs!P37&lt;&gt;""),"Il manque le nombre de systèmes d'information à grande échelle",IF(Indicateurs!P37="","",IF(Indicateurs!P37&gt;Indicateurs!P36,"Vérifier le nombre de systèmes d'information à grande échelle","cohérent"))))</f>
        <v/>
      </c>
      <c r="I36" s="54" t="str">
        <f>IF(OR(AND(Indicateurs!$H$36="",Indicateurs!$H$37=""),(AND(Indicateurs!$H$36=0,Indicateurs!$H$37=0))),"",IF(AND(Indicateurs!S36="",Indicateurs!S37&lt;&gt;""),"Il manque le nombre de systèmes d'information à grande échelle",IF(Indicateurs!S37="","",IF(Indicateurs!S37&gt;Indicateurs!S36,"Vérifier le nombre de systèmes d'information à grande échelle","cohérent"))))</f>
        <v/>
      </c>
      <c r="J36" s="64" t="s">
        <v>157</v>
      </c>
    </row>
    <row r="37" spans="1:11" ht="60" x14ac:dyDescent="0.25">
      <c r="A37" s="13" t="s">
        <v>7</v>
      </c>
      <c r="B37" s="3" t="s">
        <v>34</v>
      </c>
      <c r="C37" s="4" t="s">
        <v>35</v>
      </c>
      <c r="D37" s="54">
        <f>Indicateurs!H37</f>
        <v>0</v>
      </c>
      <c r="E37" s="54" t="str">
        <f>IF(OR(AND(Indicateurs!$H$36="",Indicateurs!$H$37=""),(AND(Indicateurs!$H$36=0,Indicateurs!$H$37=0))),"",IF(Indicateurs!I37="","",IF(Indicateurs!I37&gt;Indicateurs!I36,"Vérifier le nombre de systèmes d'information à grande échelle","cohérent")))</f>
        <v/>
      </c>
      <c r="F37" s="54" t="str">
        <f>IF(OR(AND(Indicateurs!$H$36="",Indicateurs!$H$37=""),(AND(Indicateurs!$H$36=0,Indicateurs!$H$37=0))),"",IF(Indicateurs!J37="","",IF(Indicateurs!J37&gt;Indicateurs!J36,"Vérifier le nombre de systèmes d'information à grande échelle","cohérent")))</f>
        <v/>
      </c>
      <c r="G37" s="54" t="str">
        <f>IF(OR(AND(Indicateurs!$H$36="",Indicateurs!$H$37=""),(AND(Indicateurs!$H$36=0,Indicateurs!$H$37=0))),"",IF(Indicateurs!M37="","",IF(Indicateurs!M37&gt;Indicateurs!M36,"Vérifier le nombre de systèmes d'information à grande échelle","cohérent")))</f>
        <v/>
      </c>
      <c r="H37" s="54" t="str">
        <f>IF(OR(AND(Indicateurs!$H$36="",Indicateurs!$H$37=""),(AND(Indicateurs!$H$36=0,Indicateurs!$H$37=0))),"",IF(Indicateurs!P37="","",IF(Indicateurs!P37&gt;Indicateurs!P36,"Vérifier le nombre de systèmes d'information à grande échelle","cohérent")))</f>
        <v/>
      </c>
      <c r="I37" s="54" t="str">
        <f>IF(OR(AND(Indicateurs!$H$36="",Indicateurs!$H$37=""),(AND(Indicateurs!$H$36=0,Indicateurs!$H$37=0))),"",IF(Indicateurs!S37="","",IF(Indicateurs!S37&gt;Indicateurs!S36,"Vérifier le nombre de systèmes d'information à grande échelle","cohérent")))</f>
        <v/>
      </c>
      <c r="J37" s="64" t="s">
        <v>156</v>
      </c>
    </row>
    <row r="38" spans="1:11" ht="25.5" x14ac:dyDescent="0.25">
      <c r="A38" s="13" t="s">
        <v>7</v>
      </c>
      <c r="B38" s="3" t="s">
        <v>36</v>
      </c>
      <c r="C38" s="4" t="s">
        <v>37</v>
      </c>
      <c r="D38" s="54">
        <f>Indicateurs!H38</f>
        <v>0</v>
      </c>
      <c r="E38" s="54"/>
      <c r="F38" s="54"/>
      <c r="G38" s="55"/>
      <c r="H38" s="55"/>
      <c r="I38" s="55"/>
    </row>
    <row r="39" spans="1:11" ht="38.25" x14ac:dyDescent="0.25">
      <c r="A39" s="13" t="s">
        <v>7</v>
      </c>
      <c r="B39" s="3" t="s">
        <v>38</v>
      </c>
      <c r="C39" s="4" t="s">
        <v>108</v>
      </c>
      <c r="D39" s="54">
        <f>Indicateurs!H39</f>
        <v>0</v>
      </c>
      <c r="E39" s="54"/>
      <c r="F39" s="54"/>
      <c r="G39" s="55"/>
      <c r="H39" s="55"/>
      <c r="I39" s="55"/>
    </row>
    <row r="40" spans="1:11" ht="38.25" x14ac:dyDescent="0.25">
      <c r="A40" s="13" t="s">
        <v>7</v>
      </c>
      <c r="B40" s="3" t="s">
        <v>40</v>
      </c>
      <c r="C40" s="4" t="s">
        <v>41</v>
      </c>
      <c r="D40" s="54">
        <f>Indicateurs!H40</f>
        <v>0</v>
      </c>
      <c r="E40" s="54"/>
      <c r="F40" s="54"/>
      <c r="G40" s="55"/>
      <c r="H40" s="55"/>
      <c r="I40" s="55"/>
    </row>
    <row r="41" spans="1:11" ht="25.5" x14ac:dyDescent="0.25">
      <c r="A41" s="13" t="s">
        <v>7</v>
      </c>
      <c r="B41" s="3" t="s">
        <v>73</v>
      </c>
      <c r="C41" s="4" t="s">
        <v>42</v>
      </c>
      <c r="D41" s="54">
        <f>Indicateurs!H41</f>
        <v>0</v>
      </c>
      <c r="E41" s="54"/>
      <c r="F41" s="54"/>
      <c r="G41" s="55"/>
      <c r="H41" s="55"/>
      <c r="I41" s="55"/>
    </row>
    <row r="42" spans="1:11" ht="38.25" x14ac:dyDescent="0.25">
      <c r="A42" s="17" t="s">
        <v>7</v>
      </c>
      <c r="B42" s="5" t="s">
        <v>74</v>
      </c>
      <c r="C42" s="4" t="s">
        <v>43</v>
      </c>
      <c r="D42" s="54">
        <f>Indicateurs!H42</f>
        <v>0</v>
      </c>
      <c r="E42" s="54"/>
      <c r="F42" s="54"/>
      <c r="G42" s="55"/>
      <c r="H42" s="55"/>
      <c r="I42" s="55"/>
    </row>
    <row r="43" spans="1:11" ht="38.25" x14ac:dyDescent="0.25">
      <c r="A43" s="13" t="s">
        <v>7</v>
      </c>
      <c r="B43" s="3" t="s">
        <v>75</v>
      </c>
      <c r="C43" s="4" t="s">
        <v>109</v>
      </c>
      <c r="D43" s="54">
        <f>Indicateurs!H43</f>
        <v>0</v>
      </c>
      <c r="E43" s="54"/>
      <c r="F43" s="54"/>
      <c r="G43" s="55"/>
      <c r="H43" s="55"/>
      <c r="I43" s="55"/>
    </row>
    <row r="44" spans="1:11" ht="38.25" x14ac:dyDescent="0.25">
      <c r="A44" s="13" t="s">
        <v>7</v>
      </c>
      <c r="B44" s="3" t="s">
        <v>76</v>
      </c>
      <c r="C44" s="4" t="s">
        <v>44</v>
      </c>
      <c r="D44" s="54">
        <f>Indicateurs!H44</f>
        <v>0</v>
      </c>
      <c r="E44" s="54"/>
      <c r="F44" s="54"/>
      <c r="G44" s="55"/>
      <c r="H44" s="55"/>
      <c r="I44" s="55"/>
    </row>
    <row r="45" spans="1:11" ht="60" x14ac:dyDescent="0.25">
      <c r="A45" s="13" t="s">
        <v>7</v>
      </c>
      <c r="B45" s="3" t="s">
        <v>77</v>
      </c>
      <c r="C45" s="4" t="s">
        <v>110</v>
      </c>
      <c r="D45" s="54">
        <f>Indicateurs!H45</f>
        <v>0</v>
      </c>
      <c r="E45" s="55" t="str">
        <f>IF(OR(AND(Indicateurs!$H$33="",Indicateurs!$H$45=""),(AND(Indicateurs!$H$33=0,Indicateurs!$H$45=0))),"",IF(AND(Indicateurs!I33="",Indicateurs!I45=""),"",IF(Indicateurs!I33&gt;Indicateurs!I45,"justifier l'écart entre O.1.8.1 et R.1.19",IF(Indicateurs!I33&lt;Indicateurs!I45,"erreur sur O.1.8.1 ou sur R.1.19","cohérent"))))</f>
        <v/>
      </c>
      <c r="F45" s="55" t="str">
        <f>IF(OR(AND(Indicateurs!$H$33="",Indicateurs!$H$45=""),(AND(Indicateurs!$H$33=0,Indicateurs!$H$45=0))),"",IF(AND(Indicateurs!J33="",Indicateurs!J45=""),"",IF(Indicateurs!J33&gt;Indicateurs!J45,"justifier l'écart entre O.1.8.1 et R.1.19",IF(Indicateurs!J33&lt;Indicateurs!J45,"erreur sur O.1.8.1 ou sur R.1.19","cohérent"))))</f>
        <v/>
      </c>
      <c r="G45" s="55" t="str">
        <f>IF(OR(AND(Indicateurs!$H$33="",Indicateurs!$H$45=""),(AND(Indicateurs!$H$33=0,Indicateurs!$H$45=0))),"",IF(AND(Indicateurs!M33="",Indicateurs!M45=""),"",IF(Indicateurs!M33&gt;Indicateurs!M45,"justifier l'écart entre O.1.8.1 et R.1.19",IF(Indicateurs!M33&lt;Indicateurs!M45,"erreur sur O.1.8.1 ou sur R.1.19","cohérent"))))</f>
        <v/>
      </c>
      <c r="H45" s="55" t="str">
        <f>IF(OR(AND(Indicateurs!$H$33="",Indicateurs!$H$45=""),(AND(Indicateurs!$H$33=0,Indicateurs!$H$45=0))),"",IF(AND(Indicateurs!P33="",Indicateurs!P45=""),"",IF(Indicateurs!P33&gt;Indicateurs!P45,"justifier l'écart entre O.1.8.1 et R.1.19",IF(Indicateurs!P33&lt;Indicateurs!P45,"erreur sur O.1.8.1 ou sur R.1.19","cohérent"))))</f>
        <v/>
      </c>
      <c r="I45" s="55" t="str">
        <f>IF(OR(AND(Indicateurs!$H$33="",Indicateurs!$H$45=""),(AND(Indicateurs!$H$33=0,Indicateurs!$H$45=0))),"",IF(AND(Indicateurs!S33="",Indicateurs!S45=""),"",IF(Indicateurs!S33&gt;Indicateurs!S45,"justifier l'écart entre O.1.8.1 et R.1.19",IF(Indicateurs!S33&lt;Indicateurs!S45,"erreur sur O.1.8.1 ou sur R.1.19","cohérent"))))</f>
        <v/>
      </c>
      <c r="K45" s="64" t="s">
        <v>156</v>
      </c>
    </row>
    <row r="46" spans="1:11" ht="25.5" x14ac:dyDescent="0.25">
      <c r="A46" s="13" t="s">
        <v>7</v>
      </c>
      <c r="B46" s="3" t="s">
        <v>78</v>
      </c>
      <c r="C46" s="4" t="s">
        <v>46</v>
      </c>
      <c r="D46" s="54">
        <f>Indicateurs!H46</f>
        <v>0</v>
      </c>
      <c r="E46" s="54"/>
      <c r="F46" s="54"/>
      <c r="G46" s="55"/>
      <c r="H46" s="55"/>
      <c r="I46" s="55"/>
    </row>
    <row r="47" spans="1:11" ht="25.5" x14ac:dyDescent="0.25">
      <c r="A47" s="21" t="s">
        <v>7</v>
      </c>
      <c r="B47" s="6" t="s">
        <v>79</v>
      </c>
      <c r="C47" s="4" t="s">
        <v>48</v>
      </c>
      <c r="D47" s="54">
        <f>Indicateurs!H47</f>
        <v>0</v>
      </c>
      <c r="E47" s="54"/>
      <c r="F47" s="54"/>
      <c r="G47" s="55"/>
      <c r="H47" s="55"/>
      <c r="I47" s="55"/>
    </row>
    <row r="48" spans="1:11" ht="25.5" x14ac:dyDescent="0.25">
      <c r="A48" s="21" t="s">
        <v>7</v>
      </c>
      <c r="B48" s="6" t="s">
        <v>80</v>
      </c>
      <c r="C48" s="7" t="s">
        <v>49</v>
      </c>
      <c r="D48" s="54">
        <f>Indicateurs!H48</f>
        <v>0</v>
      </c>
      <c r="E48" s="54"/>
      <c r="F48" s="54"/>
      <c r="G48" s="55"/>
      <c r="H48" s="55"/>
      <c r="I48" s="55"/>
    </row>
    <row r="49" spans="1:11" ht="25.5" x14ac:dyDescent="0.25">
      <c r="A49" s="23" t="s">
        <v>50</v>
      </c>
      <c r="B49" s="8" t="s">
        <v>51</v>
      </c>
      <c r="C49" s="9" t="s">
        <v>52</v>
      </c>
      <c r="D49" s="56">
        <f>Indicateurs!H49</f>
        <v>0</v>
      </c>
      <c r="E49" s="56"/>
      <c r="F49" s="56"/>
      <c r="G49" s="57"/>
      <c r="H49" s="57"/>
      <c r="I49" s="57"/>
    </row>
    <row r="50" spans="1:11" ht="90" x14ac:dyDescent="0.25">
      <c r="A50" s="23" t="s">
        <v>50</v>
      </c>
      <c r="B50" s="8" t="s">
        <v>53</v>
      </c>
      <c r="C50" s="9" t="s">
        <v>26</v>
      </c>
      <c r="D50" s="56">
        <f>Indicateurs!H50</f>
        <v>0</v>
      </c>
      <c r="E50" s="56" t="str">
        <f>IF(OR(AND(Indicateurs!$H$50="",Indicateurs!$H$51=""),(AND(Indicateurs!$H$50=0,Indicateurs!$H$51=0))),"",IF(AND(Indicateurs!I50="",Indicateurs!I51&lt;&gt;""),"Il manque le nombre de participants bénéficiant d'un soutien",IF(Indicateurs!I51="","",IF(Indicateurs!I51&gt;Indicateurs!I50,"Vérifier le nombre de participants bénéficiant d'un soutien","cohérent"))))</f>
        <v/>
      </c>
      <c r="F50" s="56" t="str">
        <f>IF(OR(AND(Indicateurs!$H$50="",Indicateurs!$H$51=""),(AND(Indicateurs!$H$50=0,Indicateurs!$H$51=0))),"",IF(AND(Indicateurs!J50="",Indicateurs!J51&lt;&gt;""),"Il manque le nombre de participants bénéficiant d'un soutien",IF(Indicateurs!J51="","",IF(Indicateurs!J51&gt;Indicateurs!J50,"Vérifier le nombre de participants bénéficiant d'un soutien","cohérent"))))</f>
        <v/>
      </c>
      <c r="G50" s="56" t="str">
        <f>IF(OR(AND(Indicateurs!$H$50="",Indicateurs!$H$51=""),(AND(Indicateurs!$H$50=0,Indicateurs!$H$51=0))),"",IF(AND(Indicateurs!M50="",Indicateurs!M51&lt;&gt;""),"Il manque le nombre de participants bénéficiant d'un soutien",IF(Indicateurs!M51="","",IF(Indicateurs!M51&gt;Indicateurs!M50,"Vérifier le nombre de participants bénéficiant d'un soutien","cohérent"))))</f>
        <v/>
      </c>
      <c r="H50" s="56" t="str">
        <f>IF(OR(AND(Indicateurs!$H$50="",Indicateurs!$H$51=""),(AND(Indicateurs!$H$50=0,Indicateurs!$H$51=0))),"",IF(AND(Indicateurs!P50="",Indicateurs!P51&lt;&gt;""),"Il manque le nombre de participants bénéficiant d'un soutien",IF(Indicateurs!P51="","",IF(Indicateurs!P51&gt;Indicateurs!P50,"Vérifier le nombre de participants bénéficiant d'un soutien","cohérent"))))</f>
        <v/>
      </c>
      <c r="I50" s="56" t="str">
        <f>IF(OR(AND(Indicateurs!$H$50="",Indicateurs!$H$51=""),(AND(Indicateurs!$H$50=0,Indicateurs!$H$51=0))),"",IF(AND(Indicateurs!S50="",Indicateurs!S51&lt;&gt;""),"Il manque le nombre de participants bénéficiant d'un soutien",IF(Indicateurs!S51="","",IF(Indicateurs!S51&gt;Indicateurs!S50,"Vérifier le nombre de participants bénéficiant d'un soutien","cohérent"))))</f>
        <v/>
      </c>
      <c r="J50" s="64" t="s">
        <v>157</v>
      </c>
    </row>
    <row r="51" spans="1:11" ht="90" x14ac:dyDescent="0.25">
      <c r="A51" s="23" t="s">
        <v>50</v>
      </c>
      <c r="B51" s="8" t="s">
        <v>54</v>
      </c>
      <c r="C51" s="9" t="s">
        <v>28</v>
      </c>
      <c r="D51" s="56">
        <f>Indicateurs!H51</f>
        <v>0</v>
      </c>
      <c r="E51" s="56" t="str">
        <f>IF(OR(AND(Indicateurs!$H$50="",Indicateurs!$H$51=""),(AND(Indicateurs!$H$50=0,Indicateurs!$H$51=0))),"",IF(Indicateurs!I51="","",IF(Indicateurs!I51&gt;Indicateurs!I50,"Vérifier le nombre de participants bénéficiant d'un soutien","cohérent")))</f>
        <v/>
      </c>
      <c r="F51" s="56" t="str">
        <f>IF(OR(AND(Indicateurs!$H$50="",Indicateurs!$H$51=""),(AND(Indicateurs!$H$50=0,Indicateurs!$H$51=0))),"",IF(Indicateurs!J51="","",IF(Indicateurs!J51&gt;Indicateurs!J50,"Vérifier le nombre de participants bénéficiant d'un soutien","cohérent")))</f>
        <v/>
      </c>
      <c r="G51" s="56" t="str">
        <f>IF(OR(AND(Indicateurs!$H$50="",Indicateurs!$H$51=""),(AND(Indicateurs!$H$50=0,Indicateurs!$H$51=0))),"",IF(Indicateurs!M51="","",IF(Indicateurs!M51&gt;Indicateurs!M50,"Vérifier le nombre de participants bénéficiant d'un soutien","cohérent")))</f>
        <v/>
      </c>
      <c r="H51" s="56" t="str">
        <f>IF(OR(AND(Indicateurs!$H$50="",Indicateurs!$H$51=""),(AND(Indicateurs!$H$50=0,Indicateurs!$H$51=0))),"",IF(Indicateurs!P51="","",IF(Indicateurs!P51&gt;Indicateurs!P50,"Vérifier le nombre de participants bénéficiant d'un soutien","cohérent")))</f>
        <v/>
      </c>
      <c r="I51" s="56" t="str">
        <f>IF(OR(AND(Indicateurs!$H$50="",Indicateurs!$H$51=""),(AND(Indicateurs!$H$50=0,Indicateurs!$H$51=0))),"",IF(Indicateurs!S51="","",IF(Indicateurs!S51&gt;Indicateurs!S50,"Vérifier le nombre de participants bénéficiant d'un soutien","cohérent")))</f>
        <v/>
      </c>
      <c r="J51" s="64" t="s">
        <v>156</v>
      </c>
      <c r="K51" s="64" t="s">
        <v>157</v>
      </c>
    </row>
    <row r="52" spans="1:11" ht="90" x14ac:dyDescent="0.25">
      <c r="A52" s="23" t="s">
        <v>50</v>
      </c>
      <c r="B52" s="8" t="s">
        <v>55</v>
      </c>
      <c r="C52" s="9" t="s">
        <v>56</v>
      </c>
      <c r="D52" s="56">
        <f>Indicateurs!H52</f>
        <v>0</v>
      </c>
      <c r="E52" s="56" t="str">
        <f>IF(OR(AND(Indicateurs!$H$52="",Indicateurs!$H$53=""),(AND(Indicateurs!$H$52=0,Indicateurs!$H$53=0))),"",IF(AND(Indicateurs!I52="",Indicateurs!I53&lt;&gt;""),"Il manque le nombre d'agents déployés",IF(Indicateurs!I53="","",IF(Indicateurs!I53&gt;Indicateurs!I52,"Vérifier le nombre d'agents déployés","cohérent"))))</f>
        <v/>
      </c>
      <c r="F52" s="56" t="str">
        <f>IF(OR(AND(Indicateurs!$H$52="",Indicateurs!$H$53=""),(AND(Indicateurs!$H$52=0,Indicateurs!$H$53=0))),"",IF(AND(Indicateurs!J52="",Indicateurs!J53&lt;&gt;""),"Il manque le nombre d'agents déployés",IF(Indicateurs!J53="","",IF(Indicateurs!J53&gt;Indicateurs!J52,"Vérifier le nombre d'agents déployés","cohérent"))))</f>
        <v/>
      </c>
      <c r="G52" s="56" t="str">
        <f>IF(OR(AND(Indicateurs!$H$52="",Indicateurs!$H$53=""),(AND(Indicateurs!$H$52=0,Indicateurs!$H$53=0))),"",IF(AND(Indicateurs!M52="",Indicateurs!M53&lt;&gt;""),"Il manque le nombre d'agents déployés",IF(Indicateurs!M53="","",IF(Indicateurs!M53&gt;Indicateurs!M52,"Vérifier le nombre d'agents déployés","cohérent"))))</f>
        <v/>
      </c>
      <c r="H52" s="56" t="str">
        <f>IF(OR(AND(Indicateurs!$H$52="",Indicateurs!$H$53=""),(AND(Indicateurs!$H$52=0,Indicateurs!$H$53=0))),"",IF(AND(Indicateurs!P52="",Indicateurs!P53&lt;&gt;""),"Il manque le nombre d'agents déployés",IF(Indicateurs!P53="","",IF(Indicateurs!P53&gt;Indicateurs!P52,"Vérifier le nombre d'agents déployés","cohérent"))))</f>
        <v/>
      </c>
      <c r="I52" s="56" t="str">
        <f>IF(OR(AND(Indicateurs!$H$52="",Indicateurs!$H$53=""),(AND(Indicateurs!$H$52=0,Indicateurs!$H$53=0))),"",IF(AND(Indicateurs!S52="",Indicateurs!S53&lt;&gt;""),"Il manque le nombre d'agents déployés",IF(Indicateurs!S53="","",IF(Indicateurs!S53&gt;Indicateurs!S52,"Vérifier le nombre d'agents déployés","cohérent"))))</f>
        <v/>
      </c>
      <c r="J52" s="64" t="s">
        <v>157</v>
      </c>
    </row>
    <row r="53" spans="1:11" ht="60" x14ac:dyDescent="0.25">
      <c r="A53" s="23" t="s">
        <v>50</v>
      </c>
      <c r="B53" s="8" t="s">
        <v>57</v>
      </c>
      <c r="C53" s="9" t="s">
        <v>58</v>
      </c>
      <c r="D53" s="56">
        <f>Indicateurs!H53</f>
        <v>0</v>
      </c>
      <c r="E53" s="56" t="str">
        <f>IF(OR(AND(Indicateurs!$H$52="",Indicateurs!$H$53=""),(AND(Indicateurs!$H$52=0,Indicateurs!$H$53=0))),"",IF(Indicateurs!I53="","",IF(Indicateurs!I53&gt;Indicateurs!I52,"Vérifier le nombre d'agents déployés","cohérent")))</f>
        <v/>
      </c>
      <c r="F53" s="56" t="str">
        <f>IF(OR(AND(Indicateurs!$H$52="",Indicateurs!$H$53=""),(AND(Indicateurs!$H$52=0,Indicateurs!$H$53=0))),"",IF(Indicateurs!J53="","",IF(Indicateurs!J53&gt;Indicateurs!J52,"Vérifier le nombre d'agents déployés","cohérent")))</f>
        <v/>
      </c>
      <c r="G53" s="56" t="str">
        <f>IF(OR(AND(Indicateurs!$H$52="",Indicateurs!$H$53=""),(AND(Indicateurs!$H$52=0,Indicateurs!$H$53=0))),"",IF(Indicateurs!M53="","",IF(Indicateurs!M53&gt;Indicateurs!M52,"Vérifier le nombre d'agents déployés","cohérent")))</f>
        <v/>
      </c>
      <c r="H53" s="56" t="str">
        <f>IF(OR(AND(Indicateurs!$H$52="",Indicateurs!$H$53=""),(AND(Indicateurs!$H$52=0,Indicateurs!$H$53=0))),"",IF(Indicateurs!P53="","",IF(Indicateurs!P53&gt;Indicateurs!P52,"Vérifier le nombre d'agents déployés","cohérent")))</f>
        <v/>
      </c>
      <c r="I53" s="56" t="str">
        <f>IF(OR(AND(Indicateurs!$H$52="",Indicateurs!$H$53=""),(AND(Indicateurs!$H$52=0,Indicateurs!$H$53=0))),"",IF(Indicateurs!S53="","",IF(Indicateurs!S53&gt;Indicateurs!S52,"Vérifier le nombre d'agents déployés","cohérent")))</f>
        <v/>
      </c>
      <c r="J53" s="64" t="s">
        <v>156</v>
      </c>
    </row>
    <row r="54" spans="1:11" ht="25.5" x14ac:dyDescent="0.25">
      <c r="A54" s="23" t="s">
        <v>50</v>
      </c>
      <c r="B54" s="8" t="s">
        <v>59</v>
      </c>
      <c r="C54" s="9" t="s">
        <v>31</v>
      </c>
      <c r="D54" s="56">
        <f>Indicateurs!H54</f>
        <v>0</v>
      </c>
      <c r="E54" s="56"/>
      <c r="F54" s="56"/>
      <c r="G54" s="57"/>
      <c r="H54" s="57"/>
      <c r="I54" s="57"/>
    </row>
    <row r="55" spans="1:11" ht="90" x14ac:dyDescent="0.25">
      <c r="A55" s="23" t="s">
        <v>50</v>
      </c>
      <c r="B55" s="8" t="s">
        <v>60</v>
      </c>
      <c r="C55" s="9" t="s">
        <v>33</v>
      </c>
      <c r="D55" s="56">
        <f>Indicateurs!H55</f>
        <v>0</v>
      </c>
      <c r="E55" s="56" t="str">
        <f>IF(OR(AND(Indicateurs!$H$55="",Indicateurs!$H$56=""),(AND(Indicateurs!$H$55=0,Indicateurs!$H$56=0))),"",IF(AND(Indicateurs!I55="",Indicateurs!I56&lt;&gt;""),"Il manque le nombre de systèmes d'information à grande échelle",IF(Indicateurs!I56="","",IF(Indicateurs!I56&gt;Indicateurs!I55,"Vérifier le nombre de systèmes d'information à grande échelle","cohérent"))))</f>
        <v/>
      </c>
      <c r="F55" s="56" t="str">
        <f>IF(OR(AND(Indicateurs!$H$55="",Indicateurs!$H$56=""),(AND(Indicateurs!$H$55=0,Indicateurs!$H$56=0))),"",IF(AND(Indicateurs!J55="",Indicateurs!J56&lt;&gt;""),"Il manque le nombre de systèmes d'information à grande échelle",IF(Indicateurs!J56="","",IF(Indicateurs!J56&gt;Indicateurs!J55,"Vérifier le nombre de systèmes d'information à grande échelle","cohérent"))))</f>
        <v/>
      </c>
      <c r="G55" s="56" t="str">
        <f>IF(OR(AND(Indicateurs!$H$55="",Indicateurs!$H$56=""),(AND(Indicateurs!$H$55=0,Indicateurs!$H$56=0))),"",IF(AND(Indicateurs!M55="",Indicateurs!M56&lt;&gt;""),"Il manque le nombre de systèmes d'information à grande échelle",IF(Indicateurs!M56="","",IF(Indicateurs!M56&gt;Indicateurs!M55,"Vérifier le nombre de systèmes d'information à grande échelle","cohérent"))))</f>
        <v/>
      </c>
      <c r="H55" s="56" t="str">
        <f>IF(OR(AND(Indicateurs!$H$55="",Indicateurs!$H$56=""),(AND(Indicateurs!$H$55=0,Indicateurs!$H$56=0))),"",IF(AND(Indicateurs!P55="",Indicateurs!P56&lt;&gt;""),"Il manque le nombre de systèmes d'information à grande échelle",IF(Indicateurs!P56="","",IF(Indicateurs!P56&gt;Indicateurs!P55,"Vérifier le nombre de systèmes d'information à grande échelle","cohérent"))))</f>
        <v/>
      </c>
      <c r="I55" s="56" t="str">
        <f>IF(OR(AND(Indicateurs!$H$55="",Indicateurs!$H$56=""),(AND(Indicateurs!$H$55=0,Indicateurs!$H$56=0))),"",IF(AND(Indicateurs!S55="",Indicateurs!S56&lt;&gt;""),"Il manque le nombre de systèmes d'information à grande échelle",IF(Indicateurs!S56="","",IF(Indicateurs!S56&gt;Indicateurs!S55,"Vérifier le nombre de systèmes d'information à grande échelle","cohérent"))))</f>
        <v/>
      </c>
      <c r="J55" s="64" t="s">
        <v>157</v>
      </c>
    </row>
    <row r="56" spans="1:11" ht="60" x14ac:dyDescent="0.25">
      <c r="A56" s="23" t="s">
        <v>50</v>
      </c>
      <c r="B56" s="8" t="s">
        <v>61</v>
      </c>
      <c r="C56" s="9" t="s">
        <v>35</v>
      </c>
      <c r="D56" s="56">
        <f>Indicateurs!H56</f>
        <v>0</v>
      </c>
      <c r="E56" s="56" t="str">
        <f>IF(OR(AND(Indicateurs!$H$55="",Indicateurs!$H$56=""),(AND(Indicateurs!$H$55=0,Indicateurs!$H$56=0))),"",IF(Indicateurs!I56="","",IF(Indicateurs!I56&gt;Indicateurs!I55,"Vérifier le nombre de systèmes d'information à grande échelle","cohérent")))</f>
        <v/>
      </c>
      <c r="F56" s="56" t="str">
        <f>IF(OR(AND(Indicateurs!$H$55="",Indicateurs!$H$56=""),(AND(Indicateurs!$H$55=0,Indicateurs!$H$56=0))),"",IF(Indicateurs!J56="","",IF(Indicateurs!J56&gt;Indicateurs!J55,"Vérifier le nombre de systèmes d'information à grande échelle","cohérent")))</f>
        <v/>
      </c>
      <c r="G56" s="56" t="str">
        <f>IF(OR(AND(Indicateurs!$H$55="",Indicateurs!$H$56=""),(AND(Indicateurs!$H$55=0,Indicateurs!$H$56=0))),"",IF(Indicateurs!M56="","",IF(Indicateurs!M56&gt;Indicateurs!M55,"Vérifier le nombre de systèmes d'information à grande échelle","cohérent")))</f>
        <v/>
      </c>
      <c r="H56" s="56" t="str">
        <f>IF(OR(AND(Indicateurs!$H$55="",Indicateurs!$H$56=""),(AND(Indicateurs!$H$55=0,Indicateurs!$H$56=0))),"",IF(Indicateurs!P56="","",IF(Indicateurs!P56&gt;Indicateurs!P55,"Vérifier le nombre de systèmes d'information à grande échelle","cohérent")))</f>
        <v/>
      </c>
      <c r="I56" s="56" t="str">
        <f>IF(OR(AND(Indicateurs!$H$55="",Indicateurs!$H$56=""),(AND(Indicateurs!$H$55=0,Indicateurs!$H$56=0))),"",IF(Indicateurs!S56="","",IF(Indicateurs!S56&gt;Indicateurs!S55,"Vérifier le nombre de systèmes d'information à grande échelle","cohérent")))</f>
        <v/>
      </c>
      <c r="J56" s="64" t="s">
        <v>156</v>
      </c>
    </row>
    <row r="57" spans="1:11" ht="25.5" x14ac:dyDescent="0.25">
      <c r="A57" s="23" t="s">
        <v>50</v>
      </c>
      <c r="B57" s="8" t="s">
        <v>62</v>
      </c>
      <c r="C57" s="9" t="s">
        <v>112</v>
      </c>
      <c r="D57" s="56">
        <f>Indicateurs!H57</f>
        <v>0</v>
      </c>
      <c r="E57" s="56"/>
      <c r="F57" s="56"/>
      <c r="G57" s="57"/>
      <c r="H57" s="57"/>
      <c r="I57" s="57"/>
    </row>
    <row r="58" spans="1:11" ht="25.5" x14ac:dyDescent="0.25">
      <c r="A58" s="23" t="s">
        <v>50</v>
      </c>
      <c r="B58" s="8" t="s">
        <v>63</v>
      </c>
      <c r="C58" s="9" t="s">
        <v>64</v>
      </c>
      <c r="D58" s="56">
        <f>Indicateurs!H58</f>
        <v>0</v>
      </c>
      <c r="E58" s="56"/>
      <c r="F58" s="56"/>
      <c r="G58" s="57"/>
      <c r="H58" s="57"/>
      <c r="I58" s="57"/>
    </row>
    <row r="59" spans="1:11" ht="25.5" x14ac:dyDescent="0.25">
      <c r="A59" s="29" t="s">
        <v>50</v>
      </c>
      <c r="B59" s="10" t="s">
        <v>81</v>
      </c>
      <c r="C59" s="11" t="s">
        <v>65</v>
      </c>
      <c r="D59" s="56">
        <f>Indicateurs!H59</f>
        <v>0</v>
      </c>
      <c r="E59" s="56"/>
      <c r="F59" s="56"/>
      <c r="G59" s="57"/>
      <c r="H59" s="57"/>
      <c r="I59" s="57"/>
    </row>
    <row r="60" spans="1:11" ht="25.5" x14ac:dyDescent="0.25">
      <c r="A60" s="29" t="s">
        <v>50</v>
      </c>
      <c r="B60" s="10" t="s">
        <v>82</v>
      </c>
      <c r="C60" s="9" t="s">
        <v>66</v>
      </c>
      <c r="D60" s="56">
        <f>Indicateurs!H60</f>
        <v>0</v>
      </c>
      <c r="E60" s="56"/>
      <c r="F60" s="56"/>
      <c r="G60" s="57"/>
      <c r="H60" s="57"/>
      <c r="I60" s="57"/>
    </row>
    <row r="61" spans="1:11" ht="90" x14ac:dyDescent="0.25">
      <c r="A61" s="23" t="s">
        <v>50</v>
      </c>
      <c r="B61" s="8" t="s">
        <v>67</v>
      </c>
      <c r="C61" s="9" t="s">
        <v>68</v>
      </c>
      <c r="D61" s="56">
        <f>Indicateurs!H61</f>
        <v>0</v>
      </c>
      <c r="E61" s="56" t="str">
        <f>IF(OR(AND(Indicateurs!$H$61="",Indicateurs!$H$62=""),(AND(Indicateurs!$H$61=0,Indicateurs!$H$62=0))),"",IF(AND(Indicateurs!I61="",Indicateurs!I62&lt;&gt;""),"Il manque le nombre de consulats nouveaux/modernisés",IF(Indicateurs!I62="","",IF(Indicateurs!I62&gt;Indicateurs!I61,"Vérifier le nombre de consulats nouveaux/modernisés","cohérent"))))</f>
        <v/>
      </c>
      <c r="F61" s="56" t="str">
        <f>IF(OR(AND(Indicateurs!$H$61="",Indicateurs!$H$62=""),(AND(Indicateurs!$H$61=0,Indicateurs!$H$62=0))),"",IF(AND(Indicateurs!J61="",Indicateurs!J62&lt;&gt;""),"Il manque le nombre de consulats nouveaux/modernisés",IF(Indicateurs!J62="","",IF(Indicateurs!J62&gt;Indicateurs!J61,"Vérifier le nombre de consulats nouveaux/modernisés","cohérent"))))</f>
        <v/>
      </c>
      <c r="G61" s="56" t="str">
        <f>IF(OR(AND(Indicateurs!$H$61="",Indicateurs!$H$62=""),(AND(Indicateurs!$H$61=0,Indicateurs!$H$62=0))),"",IF(AND(Indicateurs!M61="",Indicateurs!M62&lt;&gt;""),"Il manque le nombre de consulats nouveaux/modernisés",IF(Indicateurs!M62="","",IF(Indicateurs!M62&gt;Indicateurs!M61,"Vérifier le nombre de consulats nouveaux/modernisés","cohérent"))))</f>
        <v/>
      </c>
      <c r="H61" s="56" t="str">
        <f>IF(OR(AND(Indicateurs!$H$61="",Indicateurs!$H$62=""),(AND(Indicateurs!$H$61=0,Indicateurs!$H$62=0))),"",IF(AND(Indicateurs!P61="",Indicateurs!P62&lt;&gt;""),"Il manque le nombre de consulats nouveaux/modernisés",IF(Indicateurs!P62="","",IF(Indicateurs!P62&gt;Indicateurs!P61,"Vérifier le nombre de consulats nouveaux/modernisés","cohérent"))))</f>
        <v/>
      </c>
      <c r="I61" s="56" t="str">
        <f>IF(OR(AND(Indicateurs!$H$61="",Indicateurs!$H$62=""),(AND(Indicateurs!$H$61=0,Indicateurs!$H$62=0))),"",IF(AND(Indicateurs!S61="",Indicateurs!S62&lt;&gt;""),"Il manque le nombre de consulats nouveaux/modernisés",IF(Indicateurs!S62="","",IF(Indicateurs!S62&gt;Indicateurs!S61,"Vérifier le nombre de consulats nouveaux/modernisés","cohérent"))))</f>
        <v/>
      </c>
      <c r="J61" s="64" t="s">
        <v>157</v>
      </c>
    </row>
    <row r="62" spans="1:11" ht="60" x14ac:dyDescent="0.25">
      <c r="A62" s="23" t="s">
        <v>50</v>
      </c>
      <c r="B62" s="8" t="s">
        <v>83</v>
      </c>
      <c r="C62" s="9" t="s">
        <v>69</v>
      </c>
      <c r="D62" s="56">
        <f>Indicateurs!H62</f>
        <v>0</v>
      </c>
      <c r="E62" s="56" t="str">
        <f>IF(OR(AND(Indicateurs!$H$61="",Indicateurs!$H$62=""),(AND(Indicateurs!$H$61=0,Indicateurs!$H$62=0))),"",IF(Indicateurs!I62="","",IF(Indicateurs!I62&gt;Indicateurs!I61,"Vérifier le nombre de consulats nouveaux/modernisés","cohérent")))</f>
        <v/>
      </c>
      <c r="F62" s="56" t="str">
        <f>IF(OR(AND(Indicateurs!$H$61="",Indicateurs!$H$62=""),(AND(Indicateurs!$H$61=0,Indicateurs!$H$62=0))),"",IF(Indicateurs!J62="","",IF(Indicateurs!J62&gt;Indicateurs!J61,"Vérifier le nombre de consulats nouveaux/modernisés","cohérent")))</f>
        <v/>
      </c>
      <c r="G62" s="56" t="str">
        <f>IF(OR(AND(Indicateurs!$H$61="",Indicateurs!$H$62=""),(AND(Indicateurs!$H$61=0,Indicateurs!$H$62=0))),"",IF(Indicateurs!M62="","",IF(Indicateurs!M62&gt;Indicateurs!M61,"Vérifier le nombre de consulats nouveaux/modernisés","cohérent")))</f>
        <v/>
      </c>
      <c r="H62" s="56" t="str">
        <f>IF(OR(AND(Indicateurs!$H$61="",Indicateurs!$H$62=""),(AND(Indicateurs!$H$61=0,Indicateurs!$H$62=0))),"",IF(Indicateurs!P62="","",IF(Indicateurs!P62&gt;Indicateurs!P61,"Vérifier le nombre de consulats nouveaux/modernisés","cohérent")))</f>
        <v/>
      </c>
      <c r="I62" s="56" t="str">
        <f>IF(OR(AND(Indicateurs!$H$61="",Indicateurs!$H$62=""),(AND(Indicateurs!$H$61=0,Indicateurs!$H$62=0))),"",IF(Indicateurs!S62="","",IF(Indicateurs!S62&gt;Indicateurs!S61,"Vérifier le nombre de consulats nouveaux/modernisés","cohérent")))</f>
        <v/>
      </c>
      <c r="J62" s="64" t="s">
        <v>156</v>
      </c>
    </row>
    <row r="63" spans="1:11" ht="38.25" x14ac:dyDescent="0.25">
      <c r="A63" s="23" t="s">
        <v>50</v>
      </c>
      <c r="B63" s="8" t="s">
        <v>84</v>
      </c>
      <c r="C63" s="9" t="s">
        <v>70</v>
      </c>
      <c r="D63" s="56">
        <f>Indicateurs!H63</f>
        <v>0</v>
      </c>
      <c r="E63" s="56"/>
      <c r="F63" s="56"/>
      <c r="G63" s="57"/>
      <c r="H63" s="57"/>
      <c r="I63" s="57"/>
    </row>
    <row r="64" spans="1:11" ht="25.5" x14ac:dyDescent="0.25">
      <c r="A64" s="23" t="s">
        <v>50</v>
      </c>
      <c r="B64" s="8" t="s">
        <v>85</v>
      </c>
      <c r="C64" s="9" t="s">
        <v>71</v>
      </c>
      <c r="D64" s="56">
        <f>Indicateurs!H64</f>
        <v>0</v>
      </c>
      <c r="E64" s="56"/>
      <c r="F64" s="56"/>
      <c r="G64" s="57"/>
      <c r="H64" s="57"/>
      <c r="I64" s="57"/>
    </row>
    <row r="65" spans="1:11" ht="38.25" x14ac:dyDescent="0.25">
      <c r="A65" s="23" t="s">
        <v>50</v>
      </c>
      <c r="B65" s="8" t="s">
        <v>86</v>
      </c>
      <c r="C65" s="9" t="s">
        <v>72</v>
      </c>
      <c r="D65" s="56">
        <f>Indicateurs!H65</f>
        <v>0</v>
      </c>
      <c r="E65" s="56"/>
      <c r="F65" s="56"/>
      <c r="G65" s="57"/>
      <c r="H65" s="57"/>
      <c r="I65" s="57"/>
    </row>
    <row r="66" spans="1:11" ht="60" x14ac:dyDescent="0.25">
      <c r="A66" s="23" t="s">
        <v>50</v>
      </c>
      <c r="B66" s="8" t="s">
        <v>87</v>
      </c>
      <c r="C66" s="9" t="s">
        <v>45</v>
      </c>
      <c r="D66" s="56">
        <f>Indicateurs!H66</f>
        <v>0</v>
      </c>
      <c r="E66" s="57" t="str">
        <f>IF(OR(AND(Indicateurs!$H$51="",Indicateurs!$H$66=""),(AND(Indicateurs!$H$51=0,Indicateurs!$H$66=0))),"",IF(AND(Indicateurs!I51="",Indicateurs!I66=""),"",IF(Indicateurs!I51&gt;Indicateurs!I66,"justifier l'écart entre O.2.2.1 et R.2.12",IF(Indicateurs!I51&lt;Indicateurs!I66,"erreur sur O.2.2.1 ou R.2.12","cohérent"))))</f>
        <v/>
      </c>
      <c r="F66" s="57" t="str">
        <f>IF(OR(AND(Indicateurs!$H$51="",Indicateurs!$H$66=""),(AND(Indicateurs!$H$51=0,Indicateurs!$H$66=0))),"",IF(AND(Indicateurs!J51="",Indicateurs!J66=""),"",IF(Indicateurs!J51&gt;Indicateurs!J66,"justifier l'écart entre O.2.2.1 et R.2.12",IF(Indicateurs!J51&lt;Indicateurs!J66,"erreur sur O.2.2.1 ou R.2.12","cohérent"))))</f>
        <v/>
      </c>
      <c r="G66" s="57" t="str">
        <f>IF(OR(AND(Indicateurs!$H$51="",Indicateurs!$H$66=""),(AND(Indicateurs!$H$51=0,Indicateurs!$H$66=0))),"",IF(AND(Indicateurs!M51="",Indicateurs!M66=""),"",IF(Indicateurs!M51&gt;Indicateurs!M66,"justifier l'écart entre O.2.2.1 et R.2.12",IF(Indicateurs!M51&lt;Indicateurs!M66,"erreur sur O.2.2.1 ou R.2.12","cohérent"))))</f>
        <v/>
      </c>
      <c r="H66" s="57" t="str">
        <f>IF(OR(AND(Indicateurs!$H$51="",Indicateurs!$H$66=""),(AND(Indicateurs!$H$51=0,Indicateurs!$H$66=0))),"",IF(AND(Indicateurs!P51="",Indicateurs!P66=""),"",IF(Indicateurs!P51&gt;Indicateurs!P66,"justifier l'écart entre O.2.2.1 et R.2.12",IF(Indicateurs!P51&lt;Indicateurs!P66,"erreur sur O.2.2.1 ou R.2.12","cohérent"))))</f>
        <v/>
      </c>
      <c r="I66" s="57" t="str">
        <f>IF(OR(AND(Indicateurs!$H$51="",Indicateurs!$H$66=""),(AND(Indicateurs!$H$51=0,Indicateurs!$H$66=0))),"",IF(AND(Indicateurs!S51="",Indicateurs!S66=""),"",IF(Indicateurs!S51&gt;Indicateurs!S66,"justifier l'écart entre O.2.2.1 et R.2.12",IF(Indicateurs!S51&lt;Indicateurs!S66,"erreur sur O.2.2.1 ou R.2.12","cohérent"))))</f>
        <v/>
      </c>
      <c r="K66" s="64" t="s">
        <v>156</v>
      </c>
    </row>
  </sheetData>
  <sheetProtection algorithmName="SHA-512" hashValue="IAIjbKtHr9fusauYwaMl2g84jnwFkxxt85K8JykLIwPloNGXm0UCOb+c3qgx2zMyyxZasCGsGht04NUIp1bsIA==" saltValue="bUyQw11K1ndGQsAViQ3CmQ==" spinCount="100000" sheet="1" objects="1" scenarios="1" formatColumns="0" autoFilter="0"/>
  <autoFilter ref="B22:K66"/>
  <mergeCells count="1">
    <mergeCell ref="A21:B21"/>
  </mergeCells>
  <conditionalFormatting sqref="F67:F1048576 E22:F22 D21:F21">
    <cfRule type="containsText" dxfId="14" priority="145" operator="containsText" text="sur-réalisation">
      <formula>NOT(ISERROR(SEARCH("sur-réalisation",D21)))</formula>
    </cfRule>
    <cfRule type="containsText" dxfId="13" priority="146" operator="containsText" text="sous-réalisation">
      <formula>NOT(ISERROR(SEARCH("sous-réalisation",D21)))</formula>
    </cfRule>
  </conditionalFormatting>
  <conditionalFormatting sqref="F25:I27 F30:I31 E28:I29 F34:I35 E32:I33 F38:I44 E36:I37 F54:I54 E50:I53 F57:I60 E55:I56 F63:I65 E61:I62 E66:I66 F46:I49 E45:I45 D23:D66 E23:I24">
    <cfRule type="containsText" dxfId="12" priority="9" operator="containsText" text="cohérent">
      <formula>NOT(ISERROR(SEARCH("cohérent",D23)))</formula>
    </cfRule>
    <cfRule type="containsText" dxfId="11" priority="11" operator="containsText" text="vérifier">
      <formula>NOT(ISERROR(SEARCH("vérifier",D23)))</formula>
    </cfRule>
    <cfRule type="containsText" dxfId="10" priority="12" operator="containsText" text="justifier">
      <formula>NOT(ISERROR(SEARCH("justifier",D23)))</formula>
    </cfRule>
    <cfRule type="containsText" dxfId="9" priority="13" operator="containsText" text="manque">
      <formula>NOT(ISERROR(SEARCH("manque",D23)))</formula>
    </cfRule>
    <cfRule type="containsText" dxfId="8" priority="14" operator="containsText" text="erreur">
      <formula>NOT(ISERROR(SEARCH("erreur",D23)))</formula>
    </cfRule>
  </conditionalFormatting>
  <conditionalFormatting sqref="A47:A60 A23:A39">
    <cfRule type="expression" dxfId="7" priority="8">
      <formula>#REF! = "OS1- Asile"</formula>
    </cfRule>
  </conditionalFormatting>
  <conditionalFormatting sqref="E67:E1048576">
    <cfRule type="containsText" dxfId="6" priority="6" operator="containsText" text="sur-réalisation">
      <formula>NOT(ISERROR(SEARCH("sur-réalisation",E67)))</formula>
    </cfRule>
    <cfRule type="containsText" dxfId="5" priority="7" operator="containsText" text="sous-réalisation">
      <formula>NOT(ISERROR(SEARCH("sous-réalisation",E67)))</formula>
    </cfRule>
  </conditionalFormatting>
  <conditionalFormatting sqref="E25:E27 E30:E31 E34:E35 E38:E44 E54 E57:E60 E63:E65 E46:E49">
    <cfRule type="containsText" dxfId="4" priority="1" operator="containsText" text="cohérent">
      <formula>NOT(ISERROR(SEARCH("cohérent",E25)))</formula>
    </cfRule>
    <cfRule type="containsText" dxfId="3" priority="2" operator="containsText" text="vérifier">
      <formula>NOT(ISERROR(SEARCH("vérifier",E25)))</formula>
    </cfRule>
    <cfRule type="containsText" dxfId="2" priority="3" operator="containsText" text="justifier">
      <formula>NOT(ISERROR(SEARCH("justifier",E25)))</formula>
    </cfRule>
    <cfRule type="containsText" dxfId="1" priority="4" operator="containsText" text="manque">
      <formula>NOT(ISERROR(SEARCH("manque",E25)))</formula>
    </cfRule>
    <cfRule type="containsText" dxfId="0" priority="5" operator="containsText" text="erreur">
      <formula>NOT(ISERROR(SEARCH("erreur",E25)))</formula>
    </cfRule>
  </conditionalFormatting>
  <pageMargins left="0.70866141732283472" right="0.70866141732283472" top="0.74803149606299213" bottom="0.74803149606299213" header="0.31496062992125984" footer="0.31496062992125984"/>
  <pageSetup paperSize="8" scale="88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1CE1A3163D114EBBC71502D9313CA3" ma:contentTypeVersion="12" ma:contentTypeDescription="Create a new document." ma:contentTypeScope="" ma:versionID="b89f9a9a1f551e9c4483e3b8abe8db0e">
  <xsd:schema xmlns:xsd="http://www.w3.org/2001/XMLSchema" xmlns:xs="http://www.w3.org/2001/XMLSchema" xmlns:p="http://schemas.microsoft.com/office/2006/metadata/properties" xmlns:ns2="d79d63c4-a393-4f12-9ca5-e6c766abe979" xmlns:ns3="55538e71-0e91-4c22-8d59-6c53c8b777eb" targetNamespace="http://schemas.microsoft.com/office/2006/metadata/properties" ma:root="true" ma:fieldsID="010e77446ed4b0ced96925afae7bc0ba" ns2:_="" ns3:_="">
    <xsd:import namespace="d79d63c4-a393-4f12-9ca5-e6c766abe979"/>
    <xsd:import namespace="55538e71-0e91-4c22-8d59-6c53c8b777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d63c4-a393-4f12-9ca5-e6c766abe9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38e71-0e91-4c22-8d59-6c53c8b777e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037031-FDEC-40A4-B9CC-EC924E09B9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BFFBC0-9620-4133-9235-36BE8B03C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9d63c4-a393-4f12-9ca5-e6c766abe979"/>
    <ds:schemaRef ds:uri="55538e71-0e91-4c22-8d59-6c53c8b777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FA3D7C-0B01-49DD-8FCC-47160B1D2E34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d79d63c4-a393-4f12-9ca5-e6c766abe979"/>
    <ds:schemaRef ds:uri="http://purl.org/dc/elements/1.1/"/>
    <ds:schemaRef ds:uri="http://purl.org/dc/dcmitype/"/>
    <ds:schemaRef ds:uri="55538e71-0e91-4c22-8d59-6c53c8b777eb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Indicateurs</vt:lpstr>
      <vt:lpstr>cohérence</vt:lpstr>
      <vt:lpstr>Indicateurs!_Hlk69808139</vt:lpstr>
      <vt:lpstr>cohérence!Impression_des_titres</vt:lpstr>
      <vt:lpstr>Indicateurs!Impression_des_titres</vt:lpstr>
      <vt:lpstr>cohérence!Zone_d_impression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PALMER Delphine</dc:creator>
  <cp:keywords/>
  <dc:description/>
  <cp:lastModifiedBy>MARION Anaick</cp:lastModifiedBy>
  <cp:revision/>
  <cp:lastPrinted>2023-05-05T16:31:36Z</cp:lastPrinted>
  <dcterms:created xsi:type="dcterms:W3CDTF">2022-02-23T17:55:00Z</dcterms:created>
  <dcterms:modified xsi:type="dcterms:W3CDTF">2023-12-13T16:00:05Z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0x010100EA1CE1A3163D114EBBC71502D9313CA3</vt:lpwstr>
  </property>
</Properties>
</file>