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_VSA\24 - Publications\2024\1_1_Maquette du 26 janvier 2024\Séries longues\"/>
    </mc:Choice>
  </mc:AlternateContent>
  <bookViews>
    <workbookView xWindow="0" yWindow="0" windowWidth="19068" windowHeight="10512" activeTab="3"/>
  </bookViews>
  <sheets>
    <sheet name="Général" sheetId="5" r:id="rId1"/>
    <sheet name="CS" sheetId="1" r:id="rId2"/>
    <sheet name="LS" sheetId="4" r:id="rId3"/>
    <sheet name="Nationalités" sheetId="2" r:id="rId4"/>
    <sheet name="DOM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P17" i="1"/>
  <c r="O17" i="1"/>
  <c r="N17" i="1"/>
  <c r="H31" i="1"/>
  <c r="H29" i="1"/>
  <c r="H28" i="1"/>
  <c r="H26" i="1"/>
  <c r="H27" i="1"/>
  <c r="H25" i="1"/>
  <c r="H24" i="1"/>
  <c r="H23" i="1"/>
  <c r="P14" i="3" l="1"/>
  <c r="Q32" i="4" l="1"/>
  <c r="R3" i="5" l="1"/>
  <c r="R4" i="5"/>
  <c r="R5" i="5"/>
  <c r="R6" i="5"/>
  <c r="F7" i="5"/>
  <c r="G7" i="5"/>
  <c r="G8" i="5" s="1"/>
  <c r="H7" i="5"/>
  <c r="H8" i="5" s="1"/>
  <c r="I7" i="5"/>
  <c r="I8" i="5" s="1"/>
  <c r="J7" i="5"/>
  <c r="K7" i="5"/>
  <c r="K8" i="5" s="1"/>
  <c r="L7" i="5"/>
  <c r="L8" i="5" s="1"/>
  <c r="R7" i="5"/>
  <c r="M8" i="5"/>
  <c r="N8" i="5"/>
  <c r="O8" i="5"/>
  <c r="P8" i="5"/>
  <c r="Q8" i="5"/>
  <c r="H30" i="1"/>
  <c r="D30" i="1"/>
  <c r="C30" i="1"/>
  <c r="B30" i="1"/>
  <c r="J45" i="4"/>
  <c r="L45" i="4" s="1"/>
  <c r="J44" i="4"/>
  <c r="L44" i="4" s="1"/>
  <c r="I44" i="4"/>
  <c r="H44" i="4"/>
  <c r="L43" i="4"/>
  <c r="L42" i="4"/>
  <c r="I42" i="4"/>
  <c r="H42" i="4"/>
  <c r="H45" i="4" s="1"/>
  <c r="L41" i="4"/>
  <c r="L40" i="4"/>
  <c r="L39" i="4"/>
  <c r="L38" i="4"/>
  <c r="R34" i="4"/>
  <c r="Q33" i="4"/>
  <c r="P33" i="4"/>
  <c r="O32" i="4"/>
  <c r="R31" i="4"/>
  <c r="R30" i="4"/>
  <c r="R29" i="4"/>
  <c r="R28" i="4"/>
  <c r="R26" i="4"/>
  <c r="P25" i="4"/>
  <c r="R25" i="4" s="1"/>
  <c r="R23" i="4"/>
  <c r="R22" i="4"/>
  <c r="R21" i="4"/>
  <c r="R20" i="4"/>
  <c r="P19" i="4"/>
  <c r="R19" i="4" s="1"/>
  <c r="R18" i="4"/>
  <c r="R17" i="4"/>
  <c r="R16" i="4"/>
  <c r="R15" i="4"/>
  <c r="R14" i="4"/>
  <c r="R13" i="4"/>
  <c r="R12" i="4"/>
  <c r="R11" i="4"/>
  <c r="U4" i="4"/>
  <c r="U3" i="4"/>
  <c r="O14" i="3"/>
  <c r="N14" i="3"/>
  <c r="M14" i="3"/>
  <c r="I14" i="3"/>
  <c r="H14" i="3"/>
  <c r="F14" i="3"/>
  <c r="E14" i="3"/>
  <c r="D14" i="3"/>
  <c r="C14" i="3"/>
  <c r="Q13" i="3"/>
  <c r="K13" i="3"/>
  <c r="K14" i="3" s="1"/>
  <c r="J13" i="3"/>
  <c r="J14" i="3" s="1"/>
  <c r="I13" i="3"/>
  <c r="H13" i="3"/>
  <c r="G13" i="3"/>
  <c r="G14" i="3" s="1"/>
  <c r="Q12" i="3"/>
  <c r="Q11" i="3"/>
  <c r="Q10" i="3"/>
  <c r="Q9" i="3"/>
  <c r="Q8" i="3"/>
  <c r="Q7" i="3"/>
  <c r="Q6" i="3"/>
  <c r="I45" i="4" l="1"/>
  <c r="R33" i="4"/>
  <c r="J8" i="5"/>
  <c r="P32" i="4"/>
  <c r="R32" i="4" s="1"/>
  <c r="L14" i="3"/>
  <c r="O18" i="1"/>
  <c r="Q18" i="1" s="1"/>
  <c r="K18" i="1"/>
  <c r="J18" i="1"/>
  <c r="I18" i="1"/>
  <c r="H18" i="1"/>
  <c r="G18" i="1"/>
  <c r="F18" i="1"/>
  <c r="Q17" i="1"/>
  <c r="M17" i="1"/>
  <c r="L17" i="1"/>
  <c r="K17" i="1"/>
  <c r="J17" i="1"/>
  <c r="I17" i="1"/>
  <c r="H17" i="1"/>
  <c r="G17" i="1"/>
  <c r="F17" i="1"/>
  <c r="E17" i="1"/>
  <c r="D17" i="1"/>
  <c r="C17" i="1"/>
  <c r="B17" i="1"/>
  <c r="Q16" i="1"/>
  <c r="Q15" i="1"/>
  <c r="Q14" i="1"/>
  <c r="Q13" i="1"/>
  <c r="Q10" i="1"/>
  <c r="Q9" i="1"/>
  <c r="Q12" i="1"/>
  <c r="Q11" i="1"/>
  <c r="Q8" i="1"/>
  <c r="Q7" i="1"/>
  <c r="Q6" i="1"/>
  <c r="Q5" i="1"/>
  <c r="Q4" i="1"/>
  <c r="Q3" i="1"/>
</calcChain>
</file>

<file path=xl/sharedStrings.xml><?xml version="1.0" encoding="utf-8"?>
<sst xmlns="http://schemas.openxmlformats.org/spreadsheetml/2006/main" count="294" uniqueCount="108">
  <si>
    <t>évolution 2023/2022</t>
  </si>
  <si>
    <t>Total visas demandés</t>
  </si>
  <si>
    <t>Visa Court séjour ou transit</t>
  </si>
  <si>
    <t>Visa long séjour</t>
  </si>
  <si>
    <t>Total visas délivrés</t>
  </si>
  <si>
    <t>Evolution délivrance N / N-1</t>
  </si>
  <si>
    <t xml:space="preserve"> A. Economique</t>
  </si>
  <si>
    <t>dont visas de circulation</t>
  </si>
  <si>
    <t xml:space="preserve"> B. Familial</t>
  </si>
  <si>
    <t xml:space="preserve"> C. Etudiants et stagiaires</t>
  </si>
  <si>
    <t>E. Humanitaire</t>
  </si>
  <si>
    <t xml:space="preserve"> D. Divers</t>
  </si>
  <si>
    <t xml:space="preserve"> F. Transit</t>
  </si>
  <si>
    <t xml:space="preserve"> G. Touriste</t>
  </si>
  <si>
    <t>Total</t>
  </si>
  <si>
    <t>Évolution 2023/2022</t>
  </si>
  <si>
    <t>Visas de long séjour</t>
  </si>
  <si>
    <t>124 279</t>
  </si>
  <si>
    <t>Dont VLS-TS</t>
  </si>
  <si>
    <r>
      <t>1.1.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Les visas délivrés par les départements, les collectivités et les territoires d’Outre-mer</t>
    </r>
  </si>
  <si>
    <t>Motif N1</t>
  </si>
  <si>
    <t xml:space="preserve"> E. Humanitaire</t>
  </si>
  <si>
    <t>Total général</t>
  </si>
  <si>
    <t>Evolution</t>
  </si>
  <si>
    <r>
      <t>1.1.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Les quinze nationalités à qui sont délivrées le plus grand nombre de visas</t>
    </r>
  </si>
  <si>
    <t>Nationalité</t>
  </si>
  <si>
    <t>Visas délivrés</t>
  </si>
  <si>
    <t>CHINOISE</t>
  </si>
  <si>
    <t>Chinoise</t>
  </si>
  <si>
    <t>MAROCAINE</t>
  </si>
  <si>
    <t>Marocaine</t>
  </si>
  <si>
    <t>INDIENNE</t>
  </si>
  <si>
    <t>ALGERIENNE</t>
  </si>
  <si>
    <t>RUSSE</t>
  </si>
  <si>
    <t>Russe</t>
  </si>
  <si>
    <t>Algérienne</t>
  </si>
  <si>
    <t>Saoudienne</t>
  </si>
  <si>
    <t>Indienne</t>
  </si>
  <si>
    <t>Tunisienne</t>
  </si>
  <si>
    <t>TURQUE</t>
  </si>
  <si>
    <t>TUNISIENNE</t>
  </si>
  <si>
    <t>Turque</t>
  </si>
  <si>
    <t>SAOUDIENNE</t>
  </si>
  <si>
    <t>Libanaise</t>
  </si>
  <si>
    <t>LIBANAISE</t>
  </si>
  <si>
    <t>EGYPTIENNE</t>
  </si>
  <si>
    <t>VIETNAMIENNE</t>
  </si>
  <si>
    <t>Vietnamienne</t>
  </si>
  <si>
    <t>PHILIPPINE</t>
  </si>
  <si>
    <t>Egyptienne</t>
  </si>
  <si>
    <t>INDONESIENNE</t>
  </si>
  <si>
    <t>THAILANDAISE</t>
  </si>
  <si>
    <t>Ivoirienne</t>
  </si>
  <si>
    <t>Philippine</t>
  </si>
  <si>
    <t>KOWEITIENNE</t>
  </si>
  <si>
    <t>Thaïlandaise</t>
  </si>
  <si>
    <t>Indonésienne</t>
  </si>
  <si>
    <t>Américaine</t>
  </si>
  <si>
    <t>UKRAINIENNE</t>
  </si>
  <si>
    <t>IRANIENNE</t>
  </si>
  <si>
    <t>SENEGALAISE</t>
  </si>
  <si>
    <t>Koweitienne</t>
  </si>
  <si>
    <t>IVOIRIENNE</t>
  </si>
  <si>
    <t>Sénégalaise</t>
  </si>
  <si>
    <t>Sud-Africaine</t>
  </si>
  <si>
    <t>SUD-AFRICAINE</t>
  </si>
  <si>
    <t>Nigériane</t>
  </si>
  <si>
    <t>Année</t>
  </si>
  <si>
    <t>Motif N2</t>
  </si>
  <si>
    <t xml:space="preserve"> Economique</t>
  </si>
  <si>
    <t>1 - Compétences et talents</t>
  </si>
  <si>
    <t>2 - Actif non salarié</t>
  </si>
  <si>
    <t>3 - Scientifique</t>
  </si>
  <si>
    <t>4 - Artiste</t>
  </si>
  <si>
    <t>5 - Salarié</t>
  </si>
  <si>
    <t>6 - Saisonnier ou temporaire</t>
  </si>
  <si>
    <t>Total  Economique</t>
  </si>
  <si>
    <t xml:space="preserve"> Familial</t>
  </si>
  <si>
    <t>1 - Famille de Français</t>
  </si>
  <si>
    <t>2 - Membre de famille</t>
  </si>
  <si>
    <t>Total  Familial</t>
  </si>
  <si>
    <t xml:space="preserve"> Etudiants et stagiaires</t>
  </si>
  <si>
    <t>Etudiant et stagiaire</t>
  </si>
  <si>
    <t>Total  Etudiants et stagiaires</t>
  </si>
  <si>
    <t xml:space="preserve"> Humanitaire</t>
  </si>
  <si>
    <t>1 - Réfugié et apatride</t>
  </si>
  <si>
    <t>2 - Asile territorial/protection subsidiaire</t>
  </si>
  <si>
    <t>3 - Etranger malade</t>
  </si>
  <si>
    <t>Total  Humanitaire</t>
  </si>
  <si>
    <t xml:space="preserve"> Divers</t>
  </si>
  <si>
    <t>1 - Visiteur</t>
  </si>
  <si>
    <t>3 - Rente accident du travail</t>
  </si>
  <si>
    <t>4 - Ancien combattant</t>
  </si>
  <si>
    <t>6 - Motifs divers</t>
  </si>
  <si>
    <t>8 - Mission diplomatique et apparentée (Titulaire et accompagnant)</t>
  </si>
  <si>
    <t>Total  Divers</t>
  </si>
  <si>
    <t>Passeport talent</t>
  </si>
  <si>
    <t>Evol</t>
  </si>
  <si>
    <t>Total  A. Economique</t>
  </si>
  <si>
    <t>Total  B. Familial</t>
  </si>
  <si>
    <t>Sources : SDV – DSED</t>
  </si>
  <si>
    <t>Visas refusés</t>
  </si>
  <si>
    <t>Champ : DOM-CTOM, toutes nationalités</t>
  </si>
  <si>
    <t>Champ : France</t>
  </si>
  <si>
    <t>Evolution annuelle</t>
  </si>
  <si>
    <t>Visas de court séjour par motif</t>
  </si>
  <si>
    <t>Champ : France hors CTOM</t>
  </si>
  <si>
    <t>Champ : France hors CTOM, toutes nationalités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</si>
</sst>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&gt;=0]\+\ 0.0%;[&lt;0]\-\ 0.0%;General"/>
    <numFmt numFmtId="166" formatCode="0.0%"/>
    <numFmt numFmtId="167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12"/>
      <name val="Arial"/>
      <family val="2"/>
    </font>
    <font>
      <b/>
      <sz val="7"/>
      <name val="Times New Roman"/>
      <family val="1"/>
    </font>
    <font>
      <sz val="12"/>
      <name val="Times New Roman"/>
      <family val="1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/>
      <bottom style="thin">
        <color rgb="FFABABAB"/>
      </bottom>
      <diagonal/>
    </border>
    <border>
      <left style="thin">
        <color rgb="FFABABAB"/>
      </left>
      <right style="thin">
        <color rgb="FFABABAB"/>
      </right>
      <top/>
      <bottom style="thin">
        <color rgb="FFABABAB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ABABAB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165" fontId="5" fillId="4" borderId="3" xfId="2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66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 wrapText="1"/>
    </xf>
    <xf numFmtId="166" fontId="5" fillId="4" borderId="3" xfId="2" applyNumberFormat="1" applyFont="1" applyFill="1" applyBorder="1" applyAlignment="1">
      <alignment horizontal="center" vertical="center" wrapText="1"/>
    </xf>
    <xf numFmtId="166" fontId="5" fillId="0" borderId="0" xfId="2" applyNumberFormat="1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wrapText="1"/>
    </xf>
    <xf numFmtId="0" fontId="11" fillId="3" borderId="3" xfId="0" applyFont="1" applyFill="1" applyBorder="1" applyAlignment="1">
      <alignment horizontal="right" vertical="center" wrapText="1"/>
    </xf>
    <xf numFmtId="3" fontId="10" fillId="3" borderId="3" xfId="0" applyNumberFormat="1" applyFont="1" applyFill="1" applyBorder="1" applyAlignment="1">
      <alignment horizontal="right" vertical="center"/>
    </xf>
    <xf numFmtId="167" fontId="10" fillId="0" borderId="3" xfId="1" applyNumberFormat="1" applyFont="1" applyBorder="1" applyAlignment="1">
      <alignment horizontal="right" vertical="center" wrapText="1"/>
    </xf>
    <xf numFmtId="167" fontId="10" fillId="3" borderId="3" xfId="1" applyNumberFormat="1" applyFont="1" applyFill="1" applyBorder="1" applyAlignment="1">
      <alignment horizontal="right" vertical="center" wrapText="1"/>
    </xf>
    <xf numFmtId="167" fontId="9" fillId="0" borderId="3" xfId="1" applyNumberFormat="1" applyFont="1" applyBorder="1" applyAlignment="1">
      <alignment horizontal="right" vertical="center" wrapText="1"/>
    </xf>
    <xf numFmtId="167" fontId="9" fillId="3" borderId="3" xfId="1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3" fontId="0" fillId="0" borderId="9" xfId="0" applyNumberFormat="1" applyBorder="1"/>
    <xf numFmtId="3" fontId="0" fillId="0" borderId="9" xfId="0" applyNumberFormat="1" applyFill="1" applyBorder="1"/>
    <xf numFmtId="3" fontId="0" fillId="0" borderId="10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3" borderId="0" xfId="0" applyNumberFormat="1" applyFill="1" applyBorder="1"/>
    <xf numFmtId="166" fontId="5" fillId="4" borderId="9" xfId="2" applyNumberFormat="1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left" vertical="center" wrapText="1" indent="1"/>
    </xf>
    <xf numFmtId="3" fontId="12" fillId="7" borderId="9" xfId="0" applyNumberFormat="1" applyFont="1" applyFill="1" applyBorder="1"/>
    <xf numFmtId="3" fontId="0" fillId="3" borderId="9" xfId="0" applyNumberFormat="1" applyFill="1" applyBorder="1"/>
    <xf numFmtId="166" fontId="5" fillId="0" borderId="0" xfId="2" applyNumberFormat="1" applyFont="1" applyBorder="1" applyAlignment="1">
      <alignment wrapText="1"/>
    </xf>
    <xf numFmtId="0" fontId="13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justify" vertical="center"/>
    </xf>
    <xf numFmtId="0" fontId="2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/>
    <xf numFmtId="3" fontId="0" fillId="0" borderId="15" xfId="0" applyNumberFormat="1" applyBorder="1"/>
    <xf numFmtId="3" fontId="0" fillId="3" borderId="11" xfId="0" applyNumberFormat="1" applyFill="1" applyBorder="1"/>
    <xf numFmtId="166" fontId="5" fillId="4" borderId="16" xfId="2" applyNumberFormat="1" applyFont="1" applyFill="1" applyBorder="1" applyAlignment="1">
      <alignment horizontal="center" wrapText="1"/>
    </xf>
    <xf numFmtId="3" fontId="0" fillId="0" borderId="17" xfId="0" applyNumberFormat="1" applyBorder="1"/>
    <xf numFmtId="166" fontId="5" fillId="4" borderId="18" xfId="2" applyNumberFormat="1" applyFont="1" applyFill="1" applyBorder="1" applyAlignment="1">
      <alignment horizontal="center" wrapText="1"/>
    </xf>
    <xf numFmtId="166" fontId="0" fillId="0" borderId="0" xfId="2" applyNumberFormat="1" applyFont="1"/>
    <xf numFmtId="0" fontId="0" fillId="0" borderId="20" xfId="0" applyBorder="1"/>
    <xf numFmtId="166" fontId="0" fillId="0" borderId="21" xfId="2" applyNumberFormat="1" applyFont="1" applyBorder="1"/>
    <xf numFmtId="166" fontId="0" fillId="3" borderId="21" xfId="2" applyNumberFormat="1" applyFont="1" applyFill="1" applyBorder="1"/>
    <xf numFmtId="166" fontId="0" fillId="4" borderId="22" xfId="2" applyNumberFormat="1" applyFont="1" applyFill="1" applyBorder="1"/>
    <xf numFmtId="0" fontId="2" fillId="0" borderId="0" xfId="0" applyFont="1" applyBorder="1"/>
    <xf numFmtId="0" fontId="0" fillId="0" borderId="0" xfId="0" applyBorder="1"/>
    <xf numFmtId="166" fontId="0" fillId="0" borderId="0" xfId="2" applyNumberFormat="1" applyFont="1" applyBorder="1"/>
    <xf numFmtId="10" fontId="0" fillId="0" borderId="0" xfId="0" applyNumberFormat="1"/>
    <xf numFmtId="0" fontId="1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3" fontId="5" fillId="0" borderId="24" xfId="0" applyNumberFormat="1" applyFont="1" applyBorder="1"/>
    <xf numFmtId="0" fontId="5" fillId="0" borderId="0" xfId="0" applyFont="1" applyAlignment="1">
      <alignment horizontal="right" vertical="center" indent="1"/>
    </xf>
    <xf numFmtId="3" fontId="0" fillId="0" borderId="23" xfId="0" applyNumberFormat="1" applyBorder="1"/>
    <xf numFmtId="166" fontId="5" fillId="0" borderId="0" xfId="0" applyNumberFormat="1" applyFont="1" applyBorder="1" applyAlignment="1">
      <alignment horizontal="right" vertical="center" indent="1"/>
    </xf>
    <xf numFmtId="3" fontId="0" fillId="0" borderId="24" xfId="0" applyNumberFormat="1" applyBorder="1"/>
    <xf numFmtId="0" fontId="5" fillId="0" borderId="23" xfId="0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3" fontId="0" fillId="3" borderId="24" xfId="0" applyNumberFormat="1" applyFill="1" applyBorder="1"/>
    <xf numFmtId="0" fontId="0" fillId="0" borderId="25" xfId="0" applyBorder="1" applyAlignment="1">
      <alignment horizontal="center" vertical="center" wrapText="1"/>
    </xf>
    <xf numFmtId="3" fontId="5" fillId="0" borderId="26" xfId="0" applyNumberFormat="1" applyFont="1" applyBorder="1"/>
    <xf numFmtId="3" fontId="0" fillId="0" borderId="25" xfId="0" applyNumberFormat="1" applyBorder="1"/>
    <xf numFmtId="3" fontId="0" fillId="0" borderId="26" xfId="0" applyNumberFormat="1" applyBorder="1"/>
    <xf numFmtId="0" fontId="0" fillId="3" borderId="25" xfId="0" applyFill="1" applyBorder="1" applyAlignment="1">
      <alignment horizontal="center" vertical="center" wrapText="1"/>
    </xf>
    <xf numFmtId="3" fontId="0" fillId="3" borderId="26" xfId="0" applyNumberFormat="1" applyFill="1" applyBorder="1"/>
    <xf numFmtId="0" fontId="0" fillId="0" borderId="27" xfId="0" applyBorder="1" applyAlignment="1">
      <alignment horizontal="center" vertical="center" wrapText="1"/>
    </xf>
    <xf numFmtId="3" fontId="0" fillId="0" borderId="28" xfId="0" applyNumberFormat="1" applyBorder="1"/>
    <xf numFmtId="0" fontId="0" fillId="3" borderId="27" xfId="0" applyFill="1" applyBorder="1" applyAlignment="1">
      <alignment horizontal="center" vertical="center" wrapText="1"/>
    </xf>
    <xf numFmtId="3" fontId="0" fillId="3" borderId="28" xfId="0" applyNumberFormat="1" applyFill="1" applyBorder="1"/>
    <xf numFmtId="3" fontId="0" fillId="0" borderId="0" xfId="0" applyNumberForma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3" fontId="5" fillId="0" borderId="9" xfId="0" applyNumberFormat="1" applyFont="1" applyBorder="1"/>
    <xf numFmtId="3" fontId="5" fillId="3" borderId="9" xfId="0" applyNumberFormat="1" applyFont="1" applyFill="1" applyBorder="1"/>
    <xf numFmtId="166" fontId="0" fillId="4" borderId="18" xfId="2" applyNumberFormat="1" applyFont="1" applyFill="1" applyBorder="1" applyAlignment="1">
      <alignment horizontal="right" vertical="center"/>
    </xf>
    <xf numFmtId="3" fontId="2" fillId="0" borderId="17" xfId="0" applyNumberFormat="1" applyFont="1" applyBorder="1"/>
    <xf numFmtId="3" fontId="2" fillId="0" borderId="9" xfId="0" applyNumberFormat="1" applyFont="1" applyBorder="1"/>
    <xf numFmtId="3" fontId="2" fillId="3" borderId="9" xfId="0" applyNumberFormat="1" applyFont="1" applyFill="1" applyBorder="1"/>
    <xf numFmtId="0" fontId="5" fillId="0" borderId="17" xfId="0" applyFont="1" applyBorder="1" applyAlignment="1">
      <alignment horizontal="center" vertical="center" wrapText="1"/>
    </xf>
    <xf numFmtId="3" fontId="0" fillId="0" borderId="9" xfId="0" applyNumberFormat="1" applyBorder="1" applyAlignment="1"/>
    <xf numFmtId="3" fontId="0" fillId="3" borderId="9" xfId="0" applyNumberFormat="1" applyFill="1" applyBorder="1" applyAlignment="1"/>
    <xf numFmtId="0" fontId="0" fillId="3" borderId="9" xfId="0" applyFill="1" applyBorder="1"/>
    <xf numFmtId="0" fontId="5" fillId="3" borderId="18" xfId="0" applyFont="1" applyFill="1" applyBorder="1" applyAlignment="1">
      <alignment horizontal="center" vertical="center" wrapText="1"/>
    </xf>
    <xf numFmtId="3" fontId="0" fillId="3" borderId="17" xfId="0" applyNumberFormat="1" applyFill="1" applyBorder="1"/>
    <xf numFmtId="3" fontId="2" fillId="0" borderId="20" xfId="0" applyNumberFormat="1" applyFont="1" applyBorder="1"/>
    <xf numFmtId="3" fontId="2" fillId="0" borderId="21" xfId="0" applyNumberFormat="1" applyFont="1" applyBorder="1"/>
    <xf numFmtId="3" fontId="2" fillId="3" borderId="21" xfId="0" applyNumberFormat="1" applyFont="1" applyFill="1" applyBorder="1"/>
    <xf numFmtId="166" fontId="0" fillId="4" borderId="35" xfId="2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wrapText="1"/>
    </xf>
    <xf numFmtId="0" fontId="17" fillId="5" borderId="5" xfId="0" applyFont="1" applyFill="1" applyBorder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/>
    </xf>
    <xf numFmtId="167" fontId="17" fillId="0" borderId="3" xfId="1" applyNumberFormat="1" applyFont="1" applyBorder="1" applyAlignment="1">
      <alignment horizontal="right" vertical="center" wrapText="1"/>
    </xf>
    <xf numFmtId="0" fontId="18" fillId="5" borderId="5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 wrapText="1"/>
    </xf>
    <xf numFmtId="167" fontId="16" fillId="0" borderId="3" xfId="1" applyNumberFormat="1" applyFont="1" applyBorder="1" applyAlignment="1">
      <alignment horizontal="right" vertical="center" wrapText="1"/>
    </xf>
    <xf numFmtId="3" fontId="16" fillId="8" borderId="3" xfId="0" applyNumberFormat="1" applyFont="1" applyFill="1" applyBorder="1" applyAlignment="1">
      <alignment horizontal="right" vertical="center" wrapText="1"/>
    </xf>
    <xf numFmtId="166" fontId="19" fillId="9" borderId="3" xfId="2" applyNumberFormat="1" applyFont="1" applyFill="1" applyBorder="1" applyAlignment="1">
      <alignment horizontal="center" vertical="center" wrapText="1"/>
    </xf>
    <xf numFmtId="3" fontId="16" fillId="8" borderId="3" xfId="0" applyNumberFormat="1" applyFont="1" applyFill="1" applyBorder="1" applyAlignment="1">
      <alignment horizontal="right" vertical="center"/>
    </xf>
    <xf numFmtId="167" fontId="17" fillId="8" borderId="3" xfId="1" applyNumberFormat="1" applyFont="1" applyFill="1" applyBorder="1" applyAlignment="1">
      <alignment horizontal="right" vertical="center" wrapText="1"/>
    </xf>
    <xf numFmtId="167" fontId="16" fillId="8" borderId="3" xfId="1" applyNumberFormat="1" applyFont="1" applyFill="1" applyBorder="1" applyAlignment="1">
      <alignment horizontal="right" vertical="center" wrapText="1"/>
    </xf>
    <xf numFmtId="0" fontId="21" fillId="0" borderId="0" xfId="0" applyFont="1"/>
    <xf numFmtId="0" fontId="10" fillId="5" borderId="7" xfId="0" applyFont="1" applyFill="1" applyBorder="1" applyAlignment="1">
      <alignment vertical="center"/>
    </xf>
    <xf numFmtId="0" fontId="17" fillId="5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3" fontId="20" fillId="0" borderId="17" xfId="0" applyNumberFormat="1" applyFont="1" applyBorder="1"/>
    <xf numFmtId="3" fontId="20" fillId="0" borderId="9" xfId="0" applyNumberFormat="1" applyFont="1" applyBorder="1"/>
    <xf numFmtId="3" fontId="20" fillId="3" borderId="9" xfId="0" applyNumberFormat="1" applyFont="1" applyFill="1" applyBorder="1"/>
    <xf numFmtId="166" fontId="2" fillId="4" borderId="18" xfId="2" applyNumberFormat="1" applyFont="1" applyFill="1" applyBorder="1" applyAlignment="1">
      <alignment horizontal="center" wrapText="1"/>
    </xf>
    <xf numFmtId="0" fontId="21" fillId="0" borderId="0" xfId="0" applyFont="1" applyFill="1" applyBorder="1" applyAlignment="1">
      <alignment vertical="center"/>
    </xf>
    <xf numFmtId="166" fontId="20" fillId="4" borderId="18" xfId="2" applyNumberFormat="1" applyFont="1" applyFill="1" applyBorder="1" applyAlignment="1">
      <alignment horizontal="right" vertical="center"/>
    </xf>
    <xf numFmtId="166" fontId="20" fillId="4" borderId="22" xfId="2" applyNumberFormat="1" applyFont="1" applyFill="1" applyBorder="1" applyAlignment="1">
      <alignment horizontal="right" vertical="center"/>
    </xf>
    <xf numFmtId="0" fontId="2" fillId="0" borderId="0" xfId="0" applyFont="1" applyBorder="1" applyAlignment="1"/>
    <xf numFmtId="167" fontId="5" fillId="0" borderId="39" xfId="1" applyNumberFormat="1" applyFont="1" applyBorder="1" applyAlignment="1">
      <alignment wrapText="1"/>
    </xf>
    <xf numFmtId="167" fontId="5" fillId="0" borderId="40" xfId="1" applyNumberFormat="1" applyFont="1" applyBorder="1" applyAlignment="1">
      <alignment wrapText="1"/>
    </xf>
    <xf numFmtId="3" fontId="0" fillId="0" borderId="41" xfId="0" applyNumberFormat="1" applyBorder="1"/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66" fontId="20" fillId="0" borderId="16" xfId="2" applyNumberFormat="1" applyFont="1" applyBorder="1" applyAlignment="1">
      <alignment horizontal="center" vertical="center" wrapText="1"/>
    </xf>
    <xf numFmtId="166" fontId="0" fillId="4" borderId="18" xfId="2" applyNumberFormat="1" applyFont="1" applyFill="1" applyBorder="1"/>
    <xf numFmtId="166" fontId="20" fillId="4" borderId="18" xfId="2" applyNumberFormat="1" applyFont="1" applyFill="1" applyBorder="1"/>
    <xf numFmtId="3" fontId="20" fillId="0" borderId="20" xfId="0" applyNumberFormat="1" applyFont="1" applyBorder="1"/>
    <xf numFmtId="3" fontId="20" fillId="0" borderId="21" xfId="0" applyNumberFormat="1" applyFont="1" applyBorder="1"/>
    <xf numFmtId="3" fontId="20" fillId="3" borderId="21" xfId="0" applyNumberFormat="1" applyFont="1" applyFill="1" applyBorder="1"/>
    <xf numFmtId="166" fontId="20" fillId="4" borderId="22" xfId="2" applyNumberFormat="1" applyFont="1" applyFill="1" applyBorder="1"/>
    <xf numFmtId="0" fontId="2" fillId="0" borderId="14" xfId="0" applyFont="1" applyBorder="1" applyAlignment="1">
      <alignment vertical="center" wrapText="1"/>
    </xf>
    <xf numFmtId="0" fontId="5" fillId="0" borderId="19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/>
              <a:t>Demande</a:t>
            </a:r>
            <a:r>
              <a:rPr lang="fr-FR" baseline="0"/>
              <a:t> et délivrance </a:t>
            </a:r>
            <a:r>
              <a:rPr lang="fr-FR"/>
              <a:t>des visas aux étrangers</a:t>
            </a:r>
          </a:p>
        </c:rich>
      </c:tx>
      <c:layout>
        <c:manualLayout>
          <c:xMode val="edge"/>
          <c:yMode val="edge"/>
          <c:x val="0.26431669938526609"/>
          <c:y val="1.3614703288275611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539177853693708"/>
          <c:y val="9.581613907900495E-2"/>
          <c:w val="0.85132816935855349"/>
          <c:h val="0.7294622091240921"/>
        </c:manualLayout>
      </c:layout>
      <c:lineChart>
        <c:grouping val="standard"/>
        <c:varyColors val="0"/>
        <c:ser>
          <c:idx val="0"/>
          <c:order val="0"/>
          <c:tx>
            <c:v>Visas délivrés</c:v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60"/>
              </a:solidFill>
              <a:ln>
                <a:solidFill>
                  <a:schemeClr val="accent5"/>
                </a:solidFill>
                <a:prstDash val="solid"/>
              </a:ln>
            </c:spPr>
          </c:marker>
          <c:cat>
            <c:numRef>
              <c:f>Général!$C$2:$Q$2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Général!$C$7:$Q$7</c:f>
              <c:numCache>
                <c:formatCode>#,##0</c:formatCode>
                <c:ptCount val="15"/>
                <c:pt idx="0">
                  <c:v>1823631</c:v>
                </c:pt>
                <c:pt idx="1">
                  <c:v>1979513</c:v>
                </c:pt>
                <c:pt idx="2">
                  <c:v>2132968</c:v>
                </c:pt>
                <c:pt idx="3">
                  <c:v>2293084</c:v>
                </c:pt>
                <c:pt idx="4">
                  <c:v>2495598</c:v>
                </c:pt>
                <c:pt idx="5">
                  <c:v>2817670</c:v>
                </c:pt>
                <c:pt idx="6">
                  <c:v>3197505</c:v>
                </c:pt>
                <c:pt idx="7">
                  <c:v>3074601</c:v>
                </c:pt>
                <c:pt idx="8">
                  <c:v>3420396</c:v>
                </c:pt>
                <c:pt idx="9">
                  <c:v>3572326</c:v>
                </c:pt>
                <c:pt idx="10">
                  <c:v>3534999</c:v>
                </c:pt>
                <c:pt idx="11">
                  <c:v>712317</c:v>
                </c:pt>
                <c:pt idx="12">
                  <c:v>733070</c:v>
                </c:pt>
                <c:pt idx="13">
                  <c:v>1738138</c:v>
                </c:pt>
                <c:pt idx="14">
                  <c:v>2440125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B06-486F-92C1-504702444C10}"/>
            </c:ext>
          </c:extLst>
        </c:ser>
        <c:ser>
          <c:idx val="1"/>
          <c:order val="1"/>
          <c:tx>
            <c:v>Visas demandés</c:v>
          </c:tx>
          <c:spPr>
            <a:ln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Général!$C$2:$Q$2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Général!$C$3:$Q$3</c:f>
              <c:numCache>
                <c:formatCode>#,##0</c:formatCode>
                <c:ptCount val="15"/>
                <c:pt idx="0">
                  <c:v>2083733</c:v>
                </c:pt>
                <c:pt idx="1">
                  <c:v>2224845</c:v>
                </c:pt>
                <c:pt idx="2">
                  <c:v>2407705</c:v>
                </c:pt>
                <c:pt idx="3">
                  <c:v>2592887</c:v>
                </c:pt>
                <c:pt idx="4">
                  <c:v>2818848</c:v>
                </c:pt>
                <c:pt idx="5">
                  <c:v>3169841</c:v>
                </c:pt>
                <c:pt idx="6">
                  <c:v>3589610</c:v>
                </c:pt>
                <c:pt idx="7">
                  <c:v>3551864</c:v>
                </c:pt>
                <c:pt idx="8">
                  <c:v>4002677</c:v>
                </c:pt>
                <c:pt idx="9">
                  <c:v>4291040</c:v>
                </c:pt>
                <c:pt idx="10">
                  <c:v>4290482</c:v>
                </c:pt>
                <c:pt idx="11">
                  <c:v>870798</c:v>
                </c:pt>
                <c:pt idx="12">
                  <c:v>982896</c:v>
                </c:pt>
                <c:pt idx="13">
                  <c:v>2337173</c:v>
                </c:pt>
                <c:pt idx="14">
                  <c:v>2972932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B06-486F-92C1-504702444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651024"/>
        <c:axId val="583335336"/>
      </c:lineChart>
      <c:catAx>
        <c:axId val="58365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83335336"/>
        <c:crossesAt val="500000"/>
        <c:auto val="1"/>
        <c:lblAlgn val="ctr"/>
        <c:lblOffset val="100"/>
        <c:tickLblSkip val="1"/>
        <c:tickMarkSkip val="1"/>
        <c:noMultiLvlLbl val="0"/>
      </c:catAx>
      <c:valAx>
        <c:axId val="583335336"/>
        <c:scaling>
          <c:orientation val="minMax"/>
          <c:max val="4600000"/>
          <c:min val="5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583651024"/>
        <c:crosses val="autoZero"/>
        <c:crossBetween val="between"/>
        <c:minorUnit val="1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10760225200631"/>
          <c:y val="0.92273765298897126"/>
          <c:w val="0.73281554320083886"/>
          <c:h val="5.41871382796392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12700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15</xdr:col>
      <xdr:colOff>363969</xdr:colOff>
      <xdr:row>24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30" zoomScaleNormal="130" workbookViewId="0">
      <pane xSplit="2" topLeftCell="C1" activePane="topRight" state="frozen"/>
      <selection pane="topRight"/>
    </sheetView>
  </sheetViews>
  <sheetFormatPr baseColWidth="10" defaultRowHeight="14.4" x14ac:dyDescent="0.3"/>
  <cols>
    <col min="3" max="5" width="8.88671875" bestFit="1" customWidth="1"/>
    <col min="6" max="13" width="9.109375" bestFit="1" customWidth="1"/>
    <col min="14" max="15" width="7.5546875" bestFit="1" customWidth="1"/>
    <col min="16" max="17" width="9.109375" bestFit="1" customWidth="1"/>
    <col min="18" max="18" width="9.5546875" bestFit="1" customWidth="1"/>
  </cols>
  <sheetData>
    <row r="1" spans="1:18" ht="15" thickBot="1" x14ac:dyDescent="0.35"/>
    <row r="2" spans="1:18" ht="27.6" thickBot="1" x14ac:dyDescent="0.35"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  <c r="O2" s="1">
        <v>2021</v>
      </c>
      <c r="P2" s="1">
        <v>2022</v>
      </c>
      <c r="Q2" s="1">
        <v>2023</v>
      </c>
      <c r="R2" s="1" t="s">
        <v>0</v>
      </c>
    </row>
    <row r="3" spans="1:18" ht="15" thickBot="1" x14ac:dyDescent="0.35">
      <c r="A3" s="164" t="s">
        <v>1</v>
      </c>
      <c r="B3" s="165"/>
      <c r="C3" s="2">
        <v>2083733</v>
      </c>
      <c r="D3" s="2">
        <v>2224845</v>
      </c>
      <c r="E3" s="2">
        <v>2407705</v>
      </c>
      <c r="F3" s="2">
        <v>2592887</v>
      </c>
      <c r="G3" s="2">
        <v>2818848</v>
      </c>
      <c r="H3" s="2">
        <v>3169841</v>
      </c>
      <c r="I3" s="3">
        <v>3589610</v>
      </c>
      <c r="J3" s="3">
        <v>3551864</v>
      </c>
      <c r="K3" s="3">
        <v>4002677</v>
      </c>
      <c r="L3" s="3">
        <v>4291040</v>
      </c>
      <c r="M3" s="3">
        <v>4290482</v>
      </c>
      <c r="N3" s="3">
        <v>870798</v>
      </c>
      <c r="O3" s="3">
        <v>982896</v>
      </c>
      <c r="P3" s="3">
        <v>2337173</v>
      </c>
      <c r="Q3" s="4">
        <v>2972932</v>
      </c>
      <c r="R3" s="5">
        <f>(Q3-P3)/P3</f>
        <v>0.27202051367185914</v>
      </c>
    </row>
    <row r="4" spans="1:18" ht="15" thickBot="1" x14ac:dyDescent="0.35">
      <c r="A4" s="166" t="s">
        <v>101</v>
      </c>
      <c r="B4" s="167"/>
      <c r="C4" s="2">
        <v>222938</v>
      </c>
      <c r="D4" s="2">
        <v>216509</v>
      </c>
      <c r="E4" s="2">
        <v>220840</v>
      </c>
      <c r="F4" s="2">
        <v>246960</v>
      </c>
      <c r="G4" s="2">
        <v>274281</v>
      </c>
      <c r="H4" s="2">
        <v>305052</v>
      </c>
      <c r="I4" s="3">
        <v>358608</v>
      </c>
      <c r="J4" s="3">
        <v>390750</v>
      </c>
      <c r="K4" s="3">
        <v>537479</v>
      </c>
      <c r="L4" s="3">
        <v>674798</v>
      </c>
      <c r="M4" s="3">
        <v>686862</v>
      </c>
      <c r="N4" s="3">
        <v>168228</v>
      </c>
      <c r="O4" s="3">
        <v>193912</v>
      </c>
      <c r="P4" s="3">
        <v>500251</v>
      </c>
      <c r="Q4" s="4">
        <v>506886</v>
      </c>
      <c r="R4" s="5">
        <f>(Q4-P4)/P4</f>
        <v>1.3263341802415188E-2</v>
      </c>
    </row>
    <row r="5" spans="1:18" ht="34.799999999999997" thickBot="1" x14ac:dyDescent="0.35">
      <c r="A5" s="168" t="s">
        <v>26</v>
      </c>
      <c r="B5" s="6" t="s">
        <v>2</v>
      </c>
      <c r="C5" s="2">
        <v>1658046</v>
      </c>
      <c r="D5" s="2">
        <v>1806011</v>
      </c>
      <c r="E5" s="2">
        <v>1961042</v>
      </c>
      <c r="F5" s="2">
        <v>2125847</v>
      </c>
      <c r="G5" s="2">
        <v>2323328</v>
      </c>
      <c r="H5" s="7">
        <v>2635121</v>
      </c>
      <c r="I5" s="3">
        <v>3007189</v>
      </c>
      <c r="J5" s="3">
        <v>2879587</v>
      </c>
      <c r="K5" s="3">
        <v>3210173</v>
      </c>
      <c r="L5" s="3">
        <v>3348269</v>
      </c>
      <c r="M5" s="3">
        <v>3298753</v>
      </c>
      <c r="N5" s="3">
        <v>563750</v>
      </c>
      <c r="O5" s="3">
        <v>503975</v>
      </c>
      <c r="P5" s="3">
        <v>1461103</v>
      </c>
      <c r="Q5" s="4">
        <v>2144678</v>
      </c>
      <c r="R5" s="5">
        <f>(Q5-P5)/P5</f>
        <v>0.46784860478693152</v>
      </c>
    </row>
    <row r="6" spans="1:18" ht="23.4" thickBot="1" x14ac:dyDescent="0.35">
      <c r="A6" s="169"/>
      <c r="B6" s="6" t="s">
        <v>3</v>
      </c>
      <c r="C6" s="2">
        <v>165585</v>
      </c>
      <c r="D6" s="2">
        <v>173502</v>
      </c>
      <c r="E6" s="2">
        <v>171926</v>
      </c>
      <c r="F6" s="2">
        <v>167237</v>
      </c>
      <c r="G6" s="2">
        <v>172270</v>
      </c>
      <c r="H6" s="7">
        <v>182549</v>
      </c>
      <c r="I6" s="3">
        <v>190316</v>
      </c>
      <c r="J6" s="3">
        <v>195014</v>
      </c>
      <c r="K6" s="3">
        <v>210223</v>
      </c>
      <c r="L6" s="3">
        <v>224057</v>
      </c>
      <c r="M6" s="3">
        <v>236246</v>
      </c>
      <c r="N6" s="3">
        <v>148567</v>
      </c>
      <c r="O6" s="3">
        <v>229095</v>
      </c>
      <c r="P6" s="3">
        <v>277035</v>
      </c>
      <c r="Q6" s="4">
        <v>295447</v>
      </c>
      <c r="R6" s="5">
        <f>(Q6-P6)/P6</f>
        <v>6.6460916490696118E-2</v>
      </c>
    </row>
    <row r="7" spans="1:18" ht="15" thickBot="1" x14ac:dyDescent="0.35">
      <c r="A7" s="164" t="s">
        <v>4</v>
      </c>
      <c r="B7" s="165"/>
      <c r="C7" s="8">
        <v>1823631</v>
      </c>
      <c r="D7" s="8">
        <v>1979513</v>
      </c>
      <c r="E7" s="8">
        <v>2132968</v>
      </c>
      <c r="F7" s="9">
        <f t="shared" ref="F7:L7" si="0">F6+F5</f>
        <v>2293084</v>
      </c>
      <c r="G7" s="9">
        <f t="shared" si="0"/>
        <v>2495598</v>
      </c>
      <c r="H7" s="9">
        <f t="shared" si="0"/>
        <v>2817670</v>
      </c>
      <c r="I7" s="9">
        <f t="shared" si="0"/>
        <v>3197505</v>
      </c>
      <c r="J7" s="9">
        <f t="shared" si="0"/>
        <v>3074601</v>
      </c>
      <c r="K7" s="9">
        <f t="shared" si="0"/>
        <v>3420396</v>
      </c>
      <c r="L7" s="9">
        <f t="shared" si="0"/>
        <v>3572326</v>
      </c>
      <c r="M7" s="9">
        <v>3534999</v>
      </c>
      <c r="N7" s="9">
        <v>712317</v>
      </c>
      <c r="O7" s="9">
        <v>733070</v>
      </c>
      <c r="P7" s="9">
        <v>1738138</v>
      </c>
      <c r="Q7" s="10">
        <v>2440125</v>
      </c>
      <c r="R7" s="5">
        <f>(Q7-P7)/P7</f>
        <v>0.4038729951246679</v>
      </c>
    </row>
    <row r="8" spans="1:18" ht="15" thickBot="1" x14ac:dyDescent="0.35">
      <c r="A8" s="166" t="s">
        <v>5</v>
      </c>
      <c r="B8" s="167"/>
      <c r="C8" s="11"/>
      <c r="D8" s="12">
        <v>8.5000000000000006E-2</v>
      </c>
      <c r="E8" s="12">
        <v>7.8E-2</v>
      </c>
      <c r="F8" s="12">
        <v>7.4999999999999997E-2</v>
      </c>
      <c r="G8" s="12">
        <f t="shared" ref="G8:Q8" si="1">(G7-F7)/F7</f>
        <v>8.8315124958353031E-2</v>
      </c>
      <c r="H8" s="12">
        <f t="shared" si="1"/>
        <v>0.12905604187853972</v>
      </c>
      <c r="I8" s="12">
        <f t="shared" si="1"/>
        <v>0.13480464355300656</v>
      </c>
      <c r="J8" s="12">
        <f t="shared" si="1"/>
        <v>-3.8437469214278007E-2</v>
      </c>
      <c r="K8" s="13">
        <f t="shared" si="1"/>
        <v>0.11246825197806154</v>
      </c>
      <c r="L8" s="13">
        <f t="shared" si="1"/>
        <v>4.4418833374848997E-2</v>
      </c>
      <c r="M8" s="13">
        <f t="shared" si="1"/>
        <v>-1.0448934391766036E-2</v>
      </c>
      <c r="N8" s="13">
        <f t="shared" si="1"/>
        <v>-0.7984958411586538</v>
      </c>
      <c r="O8" s="13">
        <f t="shared" si="1"/>
        <v>2.9134500510306506E-2</v>
      </c>
      <c r="P8" s="13">
        <f t="shared" si="1"/>
        <v>1.3710396005838461</v>
      </c>
      <c r="Q8" s="14">
        <f t="shared" si="1"/>
        <v>0.4038729951246679</v>
      </c>
      <c r="R8" s="5"/>
    </row>
    <row r="9" spans="1:18" x14ac:dyDescent="0.3">
      <c r="A9" s="131" t="s">
        <v>100</v>
      </c>
    </row>
    <row r="10" spans="1:18" x14ac:dyDescent="0.3">
      <c r="A10" s="131" t="s">
        <v>107</v>
      </c>
    </row>
  </sheetData>
  <mergeCells count="5">
    <mergeCell ref="A3:B3"/>
    <mergeCell ref="A4:B4"/>
    <mergeCell ref="A5:A6"/>
    <mergeCell ref="A7:B7"/>
    <mergeCell ref="A8:B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zoomScaleNormal="100" workbookViewId="0">
      <pane xSplit="1" topLeftCell="L1" activePane="topRight" state="frozen"/>
      <selection pane="topRight"/>
    </sheetView>
  </sheetViews>
  <sheetFormatPr baseColWidth="10" defaultRowHeight="14.4" x14ac:dyDescent="0.3"/>
  <cols>
    <col min="1" max="1" width="32.109375" customWidth="1"/>
    <col min="2" max="3" width="12.44140625" bestFit="1" customWidth="1"/>
    <col min="4" max="5" width="10.6640625" bestFit="1" customWidth="1"/>
    <col min="6" max="7" width="12.44140625" bestFit="1" customWidth="1"/>
    <col min="8" max="8" width="12.109375" bestFit="1" customWidth="1"/>
    <col min="9" max="12" width="10.5546875" bestFit="1" customWidth="1"/>
    <col min="13" max="13" width="9.109375" bestFit="1" customWidth="1"/>
    <col min="14" max="14" width="9.88671875" bestFit="1" customWidth="1"/>
    <col min="15" max="16" width="10.5546875" bestFit="1" customWidth="1"/>
    <col min="17" max="17" width="9.88671875" bestFit="1" customWidth="1"/>
    <col min="18" max="18" width="13.88671875" bestFit="1" customWidth="1"/>
    <col min="20" max="20" width="19.44140625" customWidth="1"/>
    <col min="21" max="21" width="13.88671875" bestFit="1" customWidth="1"/>
    <col min="23" max="23" width="16.44140625" customWidth="1"/>
    <col min="24" max="24" width="13.88671875" bestFit="1" customWidth="1"/>
    <col min="26" max="26" width="14.5546875" customWidth="1"/>
    <col min="27" max="27" width="14.109375" customWidth="1"/>
    <col min="30" max="30" width="14.44140625" bestFit="1" customWidth="1"/>
    <col min="33" max="33" width="13.44140625" bestFit="1" customWidth="1"/>
  </cols>
  <sheetData>
    <row r="1" spans="1:19" ht="18.600000000000001" thickBot="1" x14ac:dyDescent="0.35">
      <c r="A1" s="15"/>
      <c r="B1" s="16"/>
      <c r="C1" s="16"/>
      <c r="D1" s="16"/>
      <c r="E1" s="16"/>
      <c r="F1" s="16"/>
      <c r="G1" s="16"/>
      <c r="H1" s="16"/>
      <c r="I1" s="16"/>
      <c r="J1" s="16"/>
    </row>
    <row r="2" spans="1:19" ht="27.6" thickBot="1" x14ac:dyDescent="0.35">
      <c r="A2" s="132" t="s">
        <v>105</v>
      </c>
      <c r="B2" s="1">
        <v>2009</v>
      </c>
      <c r="C2" s="1">
        <v>2010</v>
      </c>
      <c r="D2" s="1">
        <v>2011</v>
      </c>
      <c r="E2" s="1">
        <v>2012</v>
      </c>
      <c r="F2" s="1">
        <v>2013</v>
      </c>
      <c r="G2" s="1">
        <v>2014</v>
      </c>
      <c r="H2" s="1">
        <v>2015</v>
      </c>
      <c r="I2" s="1">
        <v>2016</v>
      </c>
      <c r="J2" s="1">
        <v>2017</v>
      </c>
      <c r="K2" s="1">
        <v>2018</v>
      </c>
      <c r="L2" s="1">
        <v>2019</v>
      </c>
      <c r="M2" s="1">
        <v>2020</v>
      </c>
      <c r="N2" s="1">
        <v>2021</v>
      </c>
      <c r="O2" s="1">
        <v>2022</v>
      </c>
      <c r="P2" s="1">
        <v>2023</v>
      </c>
      <c r="Q2" s="1" t="s">
        <v>0</v>
      </c>
      <c r="R2" s="17"/>
      <c r="S2" s="17"/>
    </row>
    <row r="3" spans="1:19" ht="15" thickBot="1" x14ac:dyDescent="0.35">
      <c r="A3" s="18" t="s">
        <v>6</v>
      </c>
      <c r="B3" s="19">
        <v>420281</v>
      </c>
      <c r="C3" s="19">
        <v>441628</v>
      </c>
      <c r="D3" s="19">
        <v>443238</v>
      </c>
      <c r="E3" s="19">
        <v>438885</v>
      </c>
      <c r="F3" s="19">
        <v>437084</v>
      </c>
      <c r="G3" s="19">
        <v>437359</v>
      </c>
      <c r="H3" s="20">
        <v>425017</v>
      </c>
      <c r="I3" s="20">
        <v>378419</v>
      </c>
      <c r="J3" s="20">
        <v>369421</v>
      </c>
      <c r="K3" s="20">
        <v>385618</v>
      </c>
      <c r="L3" s="20">
        <v>393362</v>
      </c>
      <c r="M3" s="20">
        <v>88510</v>
      </c>
      <c r="N3" s="20">
        <v>97939</v>
      </c>
      <c r="O3" s="20">
        <v>255114</v>
      </c>
      <c r="P3" s="21">
        <v>363177</v>
      </c>
      <c r="Q3" s="22">
        <f t="shared" ref="Q3:Q18" si="0">(P3-O3)/O3</f>
        <v>0.42358710223664714</v>
      </c>
      <c r="R3" s="23"/>
      <c r="S3" s="23"/>
    </row>
    <row r="4" spans="1:19" ht="15" thickBot="1" x14ac:dyDescent="0.35">
      <c r="A4" s="24" t="s">
        <v>7</v>
      </c>
      <c r="B4" s="25">
        <v>134032</v>
      </c>
      <c r="C4" s="25">
        <v>125952</v>
      </c>
      <c r="D4" s="25">
        <v>131983</v>
      </c>
      <c r="E4" s="25">
        <v>129363</v>
      </c>
      <c r="F4" s="25">
        <v>151221</v>
      </c>
      <c r="G4" s="25">
        <v>168218</v>
      </c>
      <c r="H4" s="26">
        <v>175077</v>
      </c>
      <c r="I4" s="26">
        <v>150117</v>
      </c>
      <c r="J4" s="26">
        <v>142203</v>
      </c>
      <c r="K4" s="26">
        <v>140580</v>
      </c>
      <c r="L4" s="26">
        <v>136140</v>
      </c>
      <c r="M4" s="26">
        <v>36542</v>
      </c>
      <c r="N4" s="26">
        <v>49555</v>
      </c>
      <c r="O4" s="26">
        <v>101155</v>
      </c>
      <c r="P4" s="27">
        <v>135649</v>
      </c>
      <c r="Q4" s="22">
        <f t="shared" si="0"/>
        <v>0.34100143344372497</v>
      </c>
      <c r="R4" s="23"/>
      <c r="S4" s="23"/>
    </row>
    <row r="5" spans="1:19" ht="15" thickBot="1" x14ac:dyDescent="0.35">
      <c r="A5" s="18" t="s">
        <v>8</v>
      </c>
      <c r="B5" s="19">
        <v>8481</v>
      </c>
      <c r="C5" s="19">
        <v>7659</v>
      </c>
      <c r="D5" s="19">
        <v>9455</v>
      </c>
      <c r="E5" s="19">
        <v>10728</v>
      </c>
      <c r="F5" s="19">
        <v>9209</v>
      </c>
      <c r="G5" s="19">
        <v>10388</v>
      </c>
      <c r="H5" s="20">
        <v>9793</v>
      </c>
      <c r="I5" s="20">
        <v>8898</v>
      </c>
      <c r="J5" s="20">
        <v>7898</v>
      </c>
      <c r="K5" s="20">
        <v>8411</v>
      </c>
      <c r="L5" s="20">
        <v>7893</v>
      </c>
      <c r="M5" s="20">
        <v>5491</v>
      </c>
      <c r="N5" s="20">
        <v>5410</v>
      </c>
      <c r="O5" s="20">
        <v>6715</v>
      </c>
      <c r="P5" s="21">
        <v>8367</v>
      </c>
      <c r="Q5" s="22">
        <f t="shared" si="0"/>
        <v>0.24601638123603872</v>
      </c>
      <c r="R5" s="23"/>
      <c r="S5" s="23"/>
    </row>
    <row r="6" spans="1:19" ht="15" thickBot="1" x14ac:dyDescent="0.35">
      <c r="A6" s="24" t="s">
        <v>7</v>
      </c>
      <c r="B6" s="19"/>
      <c r="C6" s="19"/>
      <c r="D6" s="19"/>
      <c r="E6" s="19"/>
      <c r="F6" s="19"/>
      <c r="G6" s="19"/>
      <c r="H6" s="20"/>
      <c r="I6" s="20"/>
      <c r="J6" s="20"/>
      <c r="K6" s="20"/>
      <c r="L6" s="20"/>
      <c r="M6" s="20"/>
      <c r="N6" s="20"/>
      <c r="O6" s="26">
        <v>97</v>
      </c>
      <c r="P6" s="27">
        <v>219</v>
      </c>
      <c r="Q6" s="22">
        <f t="shared" si="0"/>
        <v>1.2577319587628866</v>
      </c>
      <c r="R6" s="23"/>
      <c r="S6" s="23"/>
    </row>
    <row r="7" spans="1:19" ht="15" thickBot="1" x14ac:dyDescent="0.35">
      <c r="A7" s="18" t="s">
        <v>9</v>
      </c>
      <c r="B7" s="19">
        <v>14514</v>
      </c>
      <c r="C7" s="19">
        <v>15800</v>
      </c>
      <c r="D7" s="19">
        <v>16016</v>
      </c>
      <c r="E7" s="19">
        <v>14996</v>
      </c>
      <c r="F7" s="19">
        <v>16424</v>
      </c>
      <c r="G7" s="19">
        <v>16189</v>
      </c>
      <c r="H7" s="20">
        <v>17067</v>
      </c>
      <c r="I7" s="20">
        <v>16185</v>
      </c>
      <c r="J7" s="20">
        <v>15954</v>
      </c>
      <c r="K7" s="20">
        <v>16514</v>
      </c>
      <c r="L7" s="20">
        <v>18066</v>
      </c>
      <c r="M7" s="20">
        <v>3745</v>
      </c>
      <c r="N7" s="20">
        <v>4190</v>
      </c>
      <c r="O7" s="20">
        <v>14189</v>
      </c>
      <c r="P7" s="21">
        <v>12428</v>
      </c>
      <c r="Q7" s="22">
        <f t="shared" si="0"/>
        <v>-0.12411022623158785</v>
      </c>
      <c r="R7" s="23"/>
      <c r="S7" s="23"/>
    </row>
    <row r="8" spans="1:19" ht="15" thickBot="1" x14ac:dyDescent="0.35">
      <c r="A8" s="24" t="s">
        <v>7</v>
      </c>
      <c r="B8" s="19"/>
      <c r="C8" s="19"/>
      <c r="D8" s="19"/>
      <c r="E8" s="19"/>
      <c r="F8" s="19"/>
      <c r="G8" s="19"/>
      <c r="H8" s="20"/>
      <c r="I8" s="20"/>
      <c r="J8" s="20"/>
      <c r="K8" s="20"/>
      <c r="L8" s="20"/>
      <c r="M8" s="20"/>
      <c r="N8" s="20"/>
      <c r="O8" s="26">
        <v>4508</v>
      </c>
      <c r="P8" s="27">
        <v>1027</v>
      </c>
      <c r="Q8" s="22">
        <f t="shared" si="0"/>
        <v>-0.77218278615794145</v>
      </c>
      <c r="R8" s="23"/>
      <c r="S8" s="23"/>
    </row>
    <row r="9" spans="1:19" ht="15" thickBot="1" x14ac:dyDescent="0.35">
      <c r="A9" s="18" t="s">
        <v>11</v>
      </c>
      <c r="B9" s="19">
        <v>554455</v>
      </c>
      <c r="C9" s="19">
        <v>517694</v>
      </c>
      <c r="D9" s="19">
        <v>532542</v>
      </c>
      <c r="E9" s="19">
        <v>537394</v>
      </c>
      <c r="F9" s="19">
        <v>536881</v>
      </c>
      <c r="G9" s="19">
        <v>576368</v>
      </c>
      <c r="H9" s="20">
        <v>554810</v>
      </c>
      <c r="I9" s="20">
        <v>494465</v>
      </c>
      <c r="J9" s="20">
        <v>449879</v>
      </c>
      <c r="K9" s="20">
        <v>431833</v>
      </c>
      <c r="L9" s="20">
        <v>401964</v>
      </c>
      <c r="M9" s="20">
        <v>72338</v>
      </c>
      <c r="N9" s="20">
        <v>74972</v>
      </c>
      <c r="O9" s="20">
        <v>188315</v>
      </c>
      <c r="P9" s="21">
        <v>205361</v>
      </c>
      <c r="Q9" s="22">
        <f>(P9-O9)/O9</f>
        <v>9.051854605315561E-2</v>
      </c>
      <c r="R9" s="23"/>
      <c r="S9" s="23"/>
    </row>
    <row r="10" spans="1:19" ht="15" thickBot="1" x14ac:dyDescent="0.35">
      <c r="A10" s="24" t="s">
        <v>7</v>
      </c>
      <c r="B10" s="25">
        <v>177776</v>
      </c>
      <c r="C10" s="25">
        <v>149494</v>
      </c>
      <c r="D10" s="25">
        <v>172337</v>
      </c>
      <c r="E10" s="25">
        <v>180335</v>
      </c>
      <c r="F10" s="25">
        <v>188041</v>
      </c>
      <c r="G10" s="25">
        <v>216241</v>
      </c>
      <c r="H10" s="26">
        <v>225007</v>
      </c>
      <c r="I10" s="26">
        <v>190748</v>
      </c>
      <c r="J10" s="26">
        <v>161582</v>
      </c>
      <c r="K10" s="26">
        <v>155045</v>
      </c>
      <c r="L10" s="26">
        <v>134326</v>
      </c>
      <c r="M10" s="26">
        <v>22848</v>
      </c>
      <c r="N10" s="26">
        <v>35136</v>
      </c>
      <c r="O10" s="26">
        <v>68202</v>
      </c>
      <c r="P10" s="27">
        <v>71006</v>
      </c>
      <c r="Q10" s="22">
        <f>(P10-O10)/O10</f>
        <v>4.1113163836837628E-2</v>
      </c>
      <c r="R10" s="23"/>
      <c r="S10" s="23"/>
    </row>
    <row r="11" spans="1:19" ht="15" thickBot="1" x14ac:dyDescent="0.35">
      <c r="A11" s="18" t="s">
        <v>10</v>
      </c>
      <c r="B11" s="19">
        <v>5604</v>
      </c>
      <c r="C11" s="19">
        <v>5101</v>
      </c>
      <c r="D11" s="19">
        <v>4930</v>
      </c>
      <c r="E11" s="19">
        <v>4676</v>
      </c>
      <c r="F11" s="19">
        <v>4950</v>
      </c>
      <c r="G11" s="19">
        <v>5386</v>
      </c>
      <c r="H11" s="20">
        <v>5723</v>
      </c>
      <c r="I11" s="20">
        <v>5913</v>
      </c>
      <c r="J11" s="20">
        <v>5616</v>
      </c>
      <c r="K11" s="20">
        <v>6001</v>
      </c>
      <c r="L11" s="20">
        <v>4698</v>
      </c>
      <c r="M11" s="20">
        <v>2087</v>
      </c>
      <c r="N11" s="20">
        <v>3448</v>
      </c>
      <c r="O11" s="20">
        <v>4170</v>
      </c>
      <c r="P11" s="21">
        <v>4528</v>
      </c>
      <c r="Q11" s="22">
        <f t="shared" si="0"/>
        <v>8.5851318944844129E-2</v>
      </c>
      <c r="R11" s="23"/>
      <c r="S11" s="23"/>
    </row>
    <row r="12" spans="1:19" ht="15" thickBot="1" x14ac:dyDescent="0.35">
      <c r="A12" s="24" t="s">
        <v>7</v>
      </c>
      <c r="B12" s="19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20"/>
      <c r="N12" s="20"/>
      <c r="O12" s="26">
        <v>243</v>
      </c>
      <c r="P12" s="27">
        <v>716</v>
      </c>
      <c r="Q12" s="22">
        <f t="shared" si="0"/>
        <v>1.9465020576131686</v>
      </c>
      <c r="R12" s="23"/>
      <c r="S12" s="23"/>
    </row>
    <row r="13" spans="1:19" ht="15" thickBot="1" x14ac:dyDescent="0.35">
      <c r="A13" s="18" t="s">
        <v>12</v>
      </c>
      <c r="B13" s="28"/>
      <c r="C13" s="19">
        <v>4178</v>
      </c>
      <c r="D13" s="19">
        <v>6352</v>
      </c>
      <c r="E13" s="19">
        <v>7761</v>
      </c>
      <c r="F13" s="19">
        <v>7396</v>
      </c>
      <c r="G13" s="19">
        <v>6384</v>
      </c>
      <c r="H13" s="20">
        <v>5301</v>
      </c>
      <c r="I13" s="20">
        <v>3625</v>
      </c>
      <c r="J13" s="20">
        <v>3437</v>
      </c>
      <c r="K13" s="20">
        <v>4393</v>
      </c>
      <c r="L13" s="20">
        <v>7524</v>
      </c>
      <c r="M13" s="20">
        <v>10527</v>
      </c>
      <c r="N13" s="20">
        <v>11074</v>
      </c>
      <c r="O13" s="20">
        <v>10660</v>
      </c>
      <c r="P13" s="21">
        <v>9386</v>
      </c>
      <c r="Q13" s="22">
        <f t="shared" si="0"/>
        <v>-0.11951219512195121</v>
      </c>
      <c r="R13" s="23"/>
      <c r="S13" s="23"/>
    </row>
    <row r="14" spans="1:19" ht="15" thickBot="1" x14ac:dyDescent="0.35">
      <c r="A14" s="24" t="s">
        <v>7</v>
      </c>
      <c r="B14" s="29"/>
      <c r="C14" s="29">
        <v>27</v>
      </c>
      <c r="D14" s="29">
        <v>70</v>
      </c>
      <c r="E14" s="29">
        <v>96</v>
      </c>
      <c r="F14" s="29">
        <v>179</v>
      </c>
      <c r="G14" s="29">
        <v>259</v>
      </c>
      <c r="H14" s="30">
        <v>406</v>
      </c>
      <c r="I14" s="30">
        <v>263</v>
      </c>
      <c r="J14" s="30">
        <v>254</v>
      </c>
      <c r="K14" s="30">
        <v>507</v>
      </c>
      <c r="L14" s="30">
        <v>247</v>
      </c>
      <c r="M14" s="30">
        <v>36</v>
      </c>
      <c r="N14" s="30">
        <v>75</v>
      </c>
      <c r="O14" s="30">
        <v>11</v>
      </c>
      <c r="P14" s="31">
        <v>9</v>
      </c>
      <c r="Q14" s="22">
        <f t="shared" si="0"/>
        <v>-0.18181818181818182</v>
      </c>
      <c r="R14" s="23"/>
      <c r="S14" s="23"/>
    </row>
    <row r="15" spans="1:19" ht="15" thickBot="1" x14ac:dyDescent="0.35">
      <c r="A15" s="18" t="s">
        <v>13</v>
      </c>
      <c r="B15" s="19">
        <v>626814</v>
      </c>
      <c r="C15" s="19">
        <v>803396</v>
      </c>
      <c r="D15" s="19">
        <v>942590</v>
      </c>
      <c r="E15" s="19">
        <v>1107449</v>
      </c>
      <c r="F15" s="19">
        <v>1308314</v>
      </c>
      <c r="G15" s="19">
        <v>1579875</v>
      </c>
      <c r="H15" s="19">
        <v>1986540</v>
      </c>
      <c r="I15" s="19">
        <v>1969258</v>
      </c>
      <c r="J15" s="19">
        <v>2356585</v>
      </c>
      <c r="K15" s="19">
        <v>2493662</v>
      </c>
      <c r="L15" s="19">
        <v>2463065</v>
      </c>
      <c r="M15" s="19">
        <v>379794</v>
      </c>
      <c r="N15" s="19">
        <v>299952</v>
      </c>
      <c r="O15" s="19">
        <v>974423</v>
      </c>
      <c r="P15" s="32">
        <v>1536690</v>
      </c>
      <c r="Q15" s="22">
        <f t="shared" si="0"/>
        <v>0.57702558334522069</v>
      </c>
      <c r="R15" s="23"/>
      <c r="S15" s="23"/>
    </row>
    <row r="16" spans="1:19" ht="15" thickBot="1" x14ac:dyDescent="0.35">
      <c r="A16" s="24" t="s">
        <v>7</v>
      </c>
      <c r="B16" s="25">
        <v>39091</v>
      </c>
      <c r="C16" s="25">
        <v>96196</v>
      </c>
      <c r="D16" s="25">
        <v>178219</v>
      </c>
      <c r="E16" s="25">
        <v>233424</v>
      </c>
      <c r="F16" s="25">
        <v>324258</v>
      </c>
      <c r="G16" s="25">
        <v>432693</v>
      </c>
      <c r="H16" s="26">
        <v>568482</v>
      </c>
      <c r="I16" s="26">
        <v>613242</v>
      </c>
      <c r="J16" s="26">
        <v>662067</v>
      </c>
      <c r="K16" s="26">
        <v>733964</v>
      </c>
      <c r="L16" s="26">
        <v>709316</v>
      </c>
      <c r="M16" s="26">
        <v>125244</v>
      </c>
      <c r="N16" s="26">
        <v>174051</v>
      </c>
      <c r="O16" s="26">
        <v>406623</v>
      </c>
      <c r="P16" s="27">
        <v>570446</v>
      </c>
      <c r="Q16" s="22">
        <f t="shared" si="0"/>
        <v>0.40288670340831678</v>
      </c>
      <c r="R16" s="23"/>
      <c r="S16" s="23"/>
    </row>
    <row r="17" spans="1:19" ht="15" thickBot="1" x14ac:dyDescent="0.35">
      <c r="A17" s="18" t="s">
        <v>14</v>
      </c>
      <c r="B17" s="33">
        <f t="shared" ref="B17:P17" si="1">B15+B13+B11+B9+B7+B5+B3</f>
        <v>1630149</v>
      </c>
      <c r="C17" s="33">
        <f t="shared" si="1"/>
        <v>1795456</v>
      </c>
      <c r="D17" s="33">
        <f t="shared" si="1"/>
        <v>1955123</v>
      </c>
      <c r="E17" s="33">
        <f t="shared" si="1"/>
        <v>2121889</v>
      </c>
      <c r="F17" s="33">
        <f t="shared" si="1"/>
        <v>2320258</v>
      </c>
      <c r="G17" s="33">
        <f t="shared" si="1"/>
        <v>2631949</v>
      </c>
      <c r="H17" s="33">
        <f t="shared" si="1"/>
        <v>3004251</v>
      </c>
      <c r="I17" s="33">
        <f t="shared" si="1"/>
        <v>2876763</v>
      </c>
      <c r="J17" s="33">
        <f t="shared" si="1"/>
        <v>3208790</v>
      </c>
      <c r="K17" s="33">
        <f t="shared" si="1"/>
        <v>3346432</v>
      </c>
      <c r="L17" s="33">
        <f t="shared" si="1"/>
        <v>3296572</v>
      </c>
      <c r="M17" s="33">
        <f t="shared" si="1"/>
        <v>562492</v>
      </c>
      <c r="N17" s="33">
        <f t="shared" si="1"/>
        <v>496985</v>
      </c>
      <c r="O17" s="33">
        <f t="shared" si="1"/>
        <v>1453586</v>
      </c>
      <c r="P17" s="34">
        <f t="shared" si="1"/>
        <v>2139937</v>
      </c>
      <c r="Q17" s="22">
        <f t="shared" si="0"/>
        <v>0.47217777276335904</v>
      </c>
      <c r="R17" s="23"/>
      <c r="S17" s="23"/>
    </row>
    <row r="18" spans="1:19" ht="15" thickBot="1" x14ac:dyDescent="0.35">
      <c r="A18" s="24" t="s">
        <v>7</v>
      </c>
      <c r="B18" s="25">
        <v>350899</v>
      </c>
      <c r="C18" s="25">
        <v>371669</v>
      </c>
      <c r="D18" s="25">
        <v>482609</v>
      </c>
      <c r="E18" s="25">
        <v>543218</v>
      </c>
      <c r="F18" s="26">
        <f t="shared" ref="F18:K18" si="2">F4+F10+F14+F16</f>
        <v>663699</v>
      </c>
      <c r="G18" s="26">
        <f t="shared" si="2"/>
        <v>817411</v>
      </c>
      <c r="H18" s="26">
        <f t="shared" si="2"/>
        <v>968972</v>
      </c>
      <c r="I18" s="26">
        <f t="shared" si="2"/>
        <v>954370</v>
      </c>
      <c r="J18" s="26">
        <f t="shared" si="2"/>
        <v>966106</v>
      </c>
      <c r="K18" s="26">
        <f t="shared" si="2"/>
        <v>1030096</v>
      </c>
      <c r="L18" s="26">
        <v>980029</v>
      </c>
      <c r="M18" s="26">
        <v>184670</v>
      </c>
      <c r="N18" s="26">
        <v>258817</v>
      </c>
      <c r="O18" s="35">
        <f>O4+O6+O8+O12+O10+O14+O16</f>
        <v>580839</v>
      </c>
      <c r="P18" s="36">
        <v>779072</v>
      </c>
      <c r="Q18" s="22">
        <f t="shared" si="0"/>
        <v>0.34128734468587679</v>
      </c>
      <c r="R18" s="23"/>
      <c r="S18" s="23"/>
    </row>
    <row r="19" spans="1:19" x14ac:dyDescent="0.3">
      <c r="A19" s="135" t="s">
        <v>100</v>
      </c>
    </row>
    <row r="20" spans="1:19" x14ac:dyDescent="0.3">
      <c r="A20" s="134" t="s">
        <v>107</v>
      </c>
    </row>
    <row r="21" spans="1:19" ht="15" thickBot="1" x14ac:dyDescent="0.35"/>
    <row r="22" spans="1:19" ht="31.8" thickBot="1" x14ac:dyDescent="0.35">
      <c r="A22" s="133" t="s">
        <v>105</v>
      </c>
      <c r="B22" s="118">
        <v>2018</v>
      </c>
      <c r="C22" s="118">
        <v>2019</v>
      </c>
      <c r="D22" s="118">
        <v>2020</v>
      </c>
      <c r="E22" s="118">
        <v>2021</v>
      </c>
      <c r="F22" s="118">
        <v>2022</v>
      </c>
      <c r="G22" s="118">
        <v>2023</v>
      </c>
      <c r="H22" s="118" t="s">
        <v>0</v>
      </c>
    </row>
    <row r="23" spans="1:19" ht="16.2" thickBot="1" x14ac:dyDescent="0.35">
      <c r="A23" s="119" t="s">
        <v>6</v>
      </c>
      <c r="B23" s="120">
        <v>385618</v>
      </c>
      <c r="C23" s="120">
        <v>393362</v>
      </c>
      <c r="D23" s="120">
        <v>88510</v>
      </c>
      <c r="E23" s="120">
        <v>97939</v>
      </c>
      <c r="F23" s="120">
        <v>255114</v>
      </c>
      <c r="G23" s="126">
        <v>363177</v>
      </c>
      <c r="H23" s="127">
        <f>(G23-F23)/F23</f>
        <v>0.42358710223664714</v>
      </c>
    </row>
    <row r="24" spans="1:19" ht="16.2" thickBot="1" x14ac:dyDescent="0.35">
      <c r="A24" s="119" t="s">
        <v>8</v>
      </c>
      <c r="B24" s="120">
        <v>8411</v>
      </c>
      <c r="C24" s="120">
        <v>7893</v>
      </c>
      <c r="D24" s="120">
        <v>5491</v>
      </c>
      <c r="E24" s="120">
        <v>5410</v>
      </c>
      <c r="F24" s="120">
        <v>6715</v>
      </c>
      <c r="G24" s="126">
        <v>8367</v>
      </c>
      <c r="H24" s="127">
        <f t="shared" ref="H24:H31" si="3">(G24-F24)/F24</f>
        <v>0.24601638123603872</v>
      </c>
    </row>
    <row r="25" spans="1:19" ht="16.2" thickBot="1" x14ac:dyDescent="0.35">
      <c r="A25" s="119" t="s">
        <v>9</v>
      </c>
      <c r="B25" s="120">
        <v>16514</v>
      </c>
      <c r="C25" s="120">
        <v>18066</v>
      </c>
      <c r="D25" s="120">
        <v>3745</v>
      </c>
      <c r="E25" s="120">
        <v>4190</v>
      </c>
      <c r="F25" s="120">
        <v>14189</v>
      </c>
      <c r="G25" s="126">
        <v>12428</v>
      </c>
      <c r="H25" s="127">
        <f t="shared" si="3"/>
        <v>-0.12411022623158785</v>
      </c>
    </row>
    <row r="26" spans="1:19" ht="16.2" thickBot="1" x14ac:dyDescent="0.35">
      <c r="A26" s="119" t="s">
        <v>11</v>
      </c>
      <c r="B26" s="120">
        <v>431833</v>
      </c>
      <c r="C26" s="120">
        <v>401964</v>
      </c>
      <c r="D26" s="120">
        <v>72338</v>
      </c>
      <c r="E26" s="120">
        <v>74972</v>
      </c>
      <c r="F26" s="120">
        <v>188315</v>
      </c>
      <c r="G26" s="126">
        <v>205361</v>
      </c>
      <c r="H26" s="127">
        <f t="shared" si="3"/>
        <v>9.051854605315561E-2</v>
      </c>
    </row>
    <row r="27" spans="1:19" ht="16.2" thickBot="1" x14ac:dyDescent="0.35">
      <c r="A27" s="119" t="s">
        <v>21</v>
      </c>
      <c r="B27" s="120">
        <v>6001</v>
      </c>
      <c r="C27" s="120">
        <v>4698</v>
      </c>
      <c r="D27" s="120">
        <v>2087</v>
      </c>
      <c r="E27" s="120">
        <v>3448</v>
      </c>
      <c r="F27" s="120">
        <v>4170</v>
      </c>
      <c r="G27" s="126">
        <v>4528</v>
      </c>
      <c r="H27" s="127">
        <f>(G27-F27)/F27</f>
        <v>8.5851318944844129E-2</v>
      </c>
      <c r="L27" s="49"/>
      <c r="M27" s="49"/>
      <c r="N27" s="49"/>
      <c r="O27" s="49"/>
      <c r="P27" s="49"/>
      <c r="Q27" s="49"/>
    </row>
    <row r="28" spans="1:19" ht="16.2" thickBot="1" x14ac:dyDescent="0.35">
      <c r="A28" s="119" t="s">
        <v>12</v>
      </c>
      <c r="B28" s="120">
        <v>4393</v>
      </c>
      <c r="C28" s="120">
        <v>7524</v>
      </c>
      <c r="D28" s="120">
        <v>10527</v>
      </c>
      <c r="E28" s="120">
        <v>11074</v>
      </c>
      <c r="F28" s="120">
        <v>10660</v>
      </c>
      <c r="G28" s="126">
        <v>9386</v>
      </c>
      <c r="H28" s="127">
        <f t="shared" si="3"/>
        <v>-0.11951219512195121</v>
      </c>
    </row>
    <row r="29" spans="1:19" ht="16.2" thickBot="1" x14ac:dyDescent="0.35">
      <c r="A29" s="119" t="s">
        <v>13</v>
      </c>
      <c r="B29" s="121">
        <v>2493662</v>
      </c>
      <c r="C29" s="121">
        <v>2463065</v>
      </c>
      <c r="D29" s="121">
        <v>379794</v>
      </c>
      <c r="E29" s="121">
        <v>299952</v>
      </c>
      <c r="F29" s="121">
        <v>974423</v>
      </c>
      <c r="G29" s="128">
        <v>1536690</v>
      </c>
      <c r="H29" s="127">
        <f t="shared" si="3"/>
        <v>0.57702558334522069</v>
      </c>
    </row>
    <row r="30" spans="1:19" ht="16.2" thickBot="1" x14ac:dyDescent="0.35">
      <c r="A30" s="119" t="s">
        <v>14</v>
      </c>
      <c r="B30" s="122">
        <f t="shared" ref="B30:G30" si="4">B29+B28+B27+B26+B25+B24+B23</f>
        <v>3346432</v>
      </c>
      <c r="C30" s="122">
        <f t="shared" si="4"/>
        <v>3296572</v>
      </c>
      <c r="D30" s="122">
        <f t="shared" si="4"/>
        <v>562492</v>
      </c>
      <c r="E30" s="122">
        <f t="shared" si="4"/>
        <v>496985</v>
      </c>
      <c r="F30" s="122">
        <f t="shared" si="4"/>
        <v>1453586</v>
      </c>
      <c r="G30" s="129">
        <f t="shared" si="4"/>
        <v>2139937</v>
      </c>
      <c r="H30" s="127">
        <f t="shared" si="3"/>
        <v>0.47217777276335904</v>
      </c>
    </row>
    <row r="31" spans="1:19" ht="16.2" thickBot="1" x14ac:dyDescent="0.35">
      <c r="A31" s="123" t="s">
        <v>7</v>
      </c>
      <c r="B31" s="124">
        <v>1030096</v>
      </c>
      <c r="C31" s="124">
        <v>980029</v>
      </c>
      <c r="D31" s="124">
        <v>184670</v>
      </c>
      <c r="E31" s="124">
        <v>258817</v>
      </c>
      <c r="F31" s="125">
        <v>580839</v>
      </c>
      <c r="G31" s="130">
        <v>779072</v>
      </c>
      <c r="H31" s="127">
        <f t="shared" si="3"/>
        <v>0.34128734468587679</v>
      </c>
    </row>
    <row r="32" spans="1:19" x14ac:dyDescent="0.3">
      <c r="A32" s="135" t="s">
        <v>100</v>
      </c>
    </row>
    <row r="33" spans="1:14" x14ac:dyDescent="0.3">
      <c r="A33" s="134" t="s">
        <v>107</v>
      </c>
    </row>
    <row r="41" spans="1:14" x14ac:dyDescent="0.3">
      <c r="A41" s="66"/>
      <c r="B41" s="67"/>
      <c r="C41" s="68"/>
      <c r="D41" s="68"/>
      <c r="E41" s="68"/>
      <c r="F41" s="68"/>
      <c r="G41" s="68"/>
      <c r="H41" s="68"/>
      <c r="N41" s="69"/>
    </row>
    <row r="42" spans="1:14" x14ac:dyDescent="0.3">
      <c r="A42" s="66"/>
      <c r="E42" s="67"/>
      <c r="F42" s="68"/>
      <c r="G42" s="68"/>
      <c r="H42" s="68"/>
      <c r="I42" s="68"/>
      <c r="J42" s="68"/>
      <c r="K42" s="68"/>
    </row>
    <row r="63" spans="27:27" x14ac:dyDescent="0.3">
      <c r="AA63" s="61"/>
    </row>
    <row r="64" spans="27:27" x14ac:dyDescent="0.3">
      <c r="AA64" s="61"/>
    </row>
    <row r="65" spans="27:28" x14ac:dyDescent="0.3">
      <c r="AA65" s="61"/>
    </row>
    <row r="66" spans="27:28" x14ac:dyDescent="0.3">
      <c r="AB66" s="61"/>
    </row>
    <row r="67" spans="27:28" x14ac:dyDescent="0.3">
      <c r="AB67" s="61"/>
    </row>
    <row r="68" spans="27:28" x14ac:dyDescent="0.3">
      <c r="AB68" s="61"/>
    </row>
    <row r="69" spans="27:28" x14ac:dyDescent="0.3">
      <c r="AB69" s="61"/>
    </row>
    <row r="70" spans="27:28" x14ac:dyDescent="0.3">
      <c r="AB70" s="61"/>
    </row>
    <row r="71" spans="27:28" x14ac:dyDescent="0.3">
      <c r="AB71" s="61"/>
    </row>
    <row r="72" spans="27:28" x14ac:dyDescent="0.3">
      <c r="AB72" s="61"/>
    </row>
    <row r="73" spans="27:28" x14ac:dyDescent="0.3">
      <c r="AB73" s="61"/>
    </row>
    <row r="74" spans="27:28" x14ac:dyDescent="0.3">
      <c r="AB74" s="61"/>
    </row>
    <row r="75" spans="27:28" x14ac:dyDescent="0.3">
      <c r="AB75" s="61"/>
    </row>
    <row r="76" spans="27:28" x14ac:dyDescent="0.3">
      <c r="AB76" s="61"/>
    </row>
    <row r="77" spans="27:28" x14ac:dyDescent="0.3">
      <c r="AB77" s="61"/>
    </row>
    <row r="78" spans="27:28" x14ac:dyDescent="0.3">
      <c r="AB78" s="61"/>
    </row>
    <row r="79" spans="27:28" x14ac:dyDescent="0.3">
      <c r="AB79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zoomScaleNormal="100" workbookViewId="0">
      <pane xSplit="2" topLeftCell="C1" activePane="topRight" state="frozen"/>
      <selection pane="topRight"/>
    </sheetView>
  </sheetViews>
  <sheetFormatPr baseColWidth="10" defaultRowHeight="14.4" x14ac:dyDescent="0.3"/>
  <cols>
    <col min="1" max="1" width="15" customWidth="1"/>
    <col min="2" max="2" width="14" customWidth="1"/>
    <col min="3" max="21" width="9.44140625" customWidth="1"/>
  </cols>
  <sheetData>
    <row r="1" spans="1:21" ht="15" thickBot="1" x14ac:dyDescent="0.35"/>
    <row r="2" spans="1:21" ht="40.799999999999997" thickBot="1" x14ac:dyDescent="0.35">
      <c r="B2" s="37"/>
      <c r="C2" s="1">
        <v>2006</v>
      </c>
      <c r="D2" s="1">
        <v>2007</v>
      </c>
      <c r="E2" s="1">
        <v>2008</v>
      </c>
      <c r="F2" s="1">
        <v>2009</v>
      </c>
      <c r="G2" s="1">
        <v>2010</v>
      </c>
      <c r="H2" s="1">
        <v>2011</v>
      </c>
      <c r="I2" s="1">
        <v>2012</v>
      </c>
      <c r="J2" s="1">
        <v>2013</v>
      </c>
      <c r="K2" s="1">
        <v>2014</v>
      </c>
      <c r="L2" s="1">
        <v>2015</v>
      </c>
      <c r="M2" s="1">
        <v>2016</v>
      </c>
      <c r="N2" s="1">
        <v>2017</v>
      </c>
      <c r="O2" s="1">
        <v>2018</v>
      </c>
      <c r="P2" s="1">
        <v>2019</v>
      </c>
      <c r="Q2" s="1">
        <v>2020</v>
      </c>
      <c r="R2" s="1">
        <v>2021</v>
      </c>
      <c r="S2" s="1">
        <v>2022</v>
      </c>
      <c r="T2" s="1">
        <v>2023</v>
      </c>
      <c r="U2" s="1" t="s">
        <v>15</v>
      </c>
    </row>
    <row r="3" spans="1:21" ht="27.6" thickBot="1" x14ac:dyDescent="0.35">
      <c r="B3" s="38" t="s">
        <v>16</v>
      </c>
      <c r="C3" s="145" t="s">
        <v>17</v>
      </c>
      <c r="D3" s="146">
        <v>149182</v>
      </c>
      <c r="E3" s="146">
        <v>161647</v>
      </c>
      <c r="F3" s="147">
        <v>165585</v>
      </c>
      <c r="G3" s="39">
        <v>173502</v>
      </c>
      <c r="H3" s="39">
        <v>171926</v>
      </c>
      <c r="I3" s="39">
        <v>167237</v>
      </c>
      <c r="J3" s="39">
        <v>172270</v>
      </c>
      <c r="K3" s="39">
        <v>182549</v>
      </c>
      <c r="L3" s="39">
        <v>190316</v>
      </c>
      <c r="M3" s="40">
        <v>195014</v>
      </c>
      <c r="N3" s="40">
        <v>210223</v>
      </c>
      <c r="O3" s="40">
        <v>224057</v>
      </c>
      <c r="P3" s="40">
        <v>236246</v>
      </c>
      <c r="Q3" s="41">
        <v>148567</v>
      </c>
      <c r="R3" s="42">
        <v>229095</v>
      </c>
      <c r="S3" s="43">
        <v>277035</v>
      </c>
      <c r="T3" s="44">
        <v>295447</v>
      </c>
      <c r="U3" s="45">
        <f>(T3-S3)/S3</f>
        <v>6.6460916490696118E-2</v>
      </c>
    </row>
    <row r="4" spans="1:21" ht="15" thickBot="1" x14ac:dyDescent="0.35">
      <c r="B4" s="46" t="s">
        <v>18</v>
      </c>
      <c r="C4" s="148"/>
      <c r="D4" s="149"/>
      <c r="E4" s="149"/>
      <c r="F4" s="149"/>
      <c r="G4" s="39">
        <v>111896</v>
      </c>
      <c r="H4" s="39">
        <v>105923</v>
      </c>
      <c r="I4" s="39">
        <v>99241</v>
      </c>
      <c r="J4" s="39">
        <v>105958</v>
      </c>
      <c r="K4" s="39">
        <v>108735</v>
      </c>
      <c r="L4" s="39">
        <v>112974</v>
      </c>
      <c r="M4" s="40">
        <v>116095</v>
      </c>
      <c r="N4" s="47">
        <v>121132</v>
      </c>
      <c r="O4" s="47">
        <v>129935</v>
      </c>
      <c r="P4" s="40">
        <v>140610</v>
      </c>
      <c r="Q4" s="47">
        <v>97839</v>
      </c>
      <c r="R4" s="47">
        <v>132550</v>
      </c>
      <c r="S4" s="47">
        <v>159067</v>
      </c>
      <c r="T4" s="48">
        <v>168094</v>
      </c>
      <c r="U4" s="45">
        <f>(T4-S4)/S4</f>
        <v>5.6749671522063033E-2</v>
      </c>
    </row>
    <row r="5" spans="1:21" x14ac:dyDescent="0.3">
      <c r="B5" s="131" t="s">
        <v>100</v>
      </c>
    </row>
    <row r="6" spans="1:21" x14ac:dyDescent="0.3">
      <c r="B6" s="131" t="s">
        <v>107</v>
      </c>
    </row>
    <row r="7" spans="1:21" ht="15" thickBot="1" x14ac:dyDescent="0.35"/>
    <row r="8" spans="1:21" ht="15" thickBot="1" x14ac:dyDescent="0.35">
      <c r="A8" s="172" t="s">
        <v>16</v>
      </c>
      <c r="B8" s="173"/>
      <c r="C8" s="179" t="s">
        <v>67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</row>
    <row r="9" spans="1:21" x14ac:dyDescent="0.3">
      <c r="A9" s="95" t="s">
        <v>20</v>
      </c>
      <c r="B9" s="96" t="s">
        <v>68</v>
      </c>
      <c r="C9" s="97">
        <v>2009</v>
      </c>
      <c r="D9" s="98">
        <v>2010</v>
      </c>
      <c r="E9" s="98">
        <v>2011</v>
      </c>
      <c r="F9" s="98">
        <v>2012</v>
      </c>
      <c r="G9" s="98">
        <v>2013</v>
      </c>
      <c r="H9" s="98">
        <v>2014</v>
      </c>
      <c r="I9" s="98">
        <v>2015</v>
      </c>
      <c r="J9" s="98">
        <v>2016</v>
      </c>
      <c r="K9" s="99">
        <v>2017</v>
      </c>
      <c r="L9" s="99">
        <v>2018</v>
      </c>
      <c r="M9" s="99">
        <v>2019</v>
      </c>
      <c r="N9" s="99">
        <v>2020</v>
      </c>
      <c r="O9" s="99">
        <v>2021</v>
      </c>
      <c r="P9" s="99">
        <v>2022</v>
      </c>
      <c r="Q9" s="99">
        <v>2023</v>
      </c>
      <c r="R9" s="100" t="s">
        <v>23</v>
      </c>
    </row>
    <row r="10" spans="1:21" ht="43.2" x14ac:dyDescent="0.3">
      <c r="A10" s="187" t="s">
        <v>69</v>
      </c>
      <c r="B10" s="101" t="s">
        <v>70</v>
      </c>
      <c r="C10" s="59">
        <v>473</v>
      </c>
      <c r="D10" s="39">
        <v>382</v>
      </c>
      <c r="E10" s="39">
        <v>348</v>
      </c>
      <c r="F10" s="39">
        <v>287</v>
      </c>
      <c r="G10" s="39">
        <v>292</v>
      </c>
      <c r="H10" s="39">
        <v>242</v>
      </c>
      <c r="I10" s="39">
        <v>288</v>
      </c>
      <c r="J10" s="39">
        <v>233</v>
      </c>
      <c r="K10" s="102">
        <v>12</v>
      </c>
      <c r="L10" s="102"/>
      <c r="M10" s="102"/>
      <c r="N10" s="102"/>
      <c r="O10" s="102"/>
      <c r="P10" s="102"/>
      <c r="Q10" s="103"/>
      <c r="R10" s="104"/>
    </row>
    <row r="11" spans="1:21" ht="28.8" x14ac:dyDescent="0.3">
      <c r="A11" s="188"/>
      <c r="B11" s="101" t="s">
        <v>71</v>
      </c>
      <c r="C11" s="59">
        <v>145</v>
      </c>
      <c r="D11" s="39">
        <v>116</v>
      </c>
      <c r="E11" s="39">
        <v>131</v>
      </c>
      <c r="F11" s="39">
        <v>123</v>
      </c>
      <c r="G11" s="39">
        <v>151</v>
      </c>
      <c r="H11" s="39">
        <v>133</v>
      </c>
      <c r="I11" s="39">
        <v>154</v>
      </c>
      <c r="J11" s="39">
        <v>243</v>
      </c>
      <c r="K11" s="102">
        <v>525</v>
      </c>
      <c r="L11" s="102">
        <v>671</v>
      </c>
      <c r="M11" s="102">
        <v>981</v>
      </c>
      <c r="N11" s="102">
        <v>712</v>
      </c>
      <c r="O11" s="102">
        <v>1258</v>
      </c>
      <c r="P11" s="102">
        <v>2243</v>
      </c>
      <c r="Q11" s="103">
        <v>2954</v>
      </c>
      <c r="R11" s="104">
        <f>(Q11-P11)/P11</f>
        <v>0.31698617922425321</v>
      </c>
    </row>
    <row r="12" spans="1:21" x14ac:dyDescent="0.3">
      <c r="A12" s="188"/>
      <c r="B12" s="101" t="s">
        <v>72</v>
      </c>
      <c r="C12" s="59">
        <v>2779</v>
      </c>
      <c r="D12" s="39">
        <v>2740</v>
      </c>
      <c r="E12" s="39">
        <v>2799</v>
      </c>
      <c r="F12" s="39">
        <v>2942</v>
      </c>
      <c r="G12" s="39">
        <v>3318</v>
      </c>
      <c r="H12" s="39">
        <v>3566</v>
      </c>
      <c r="I12" s="39">
        <v>4123</v>
      </c>
      <c r="J12" s="39">
        <v>3896</v>
      </c>
      <c r="K12" s="102">
        <v>4472</v>
      </c>
      <c r="L12" s="102">
        <v>4309</v>
      </c>
      <c r="M12" s="102">
        <v>4733</v>
      </c>
      <c r="N12" s="102">
        <v>2840</v>
      </c>
      <c r="O12" s="102">
        <v>3755</v>
      </c>
      <c r="P12" s="102">
        <v>4143</v>
      </c>
      <c r="Q12" s="103">
        <v>4634</v>
      </c>
      <c r="R12" s="104">
        <f t="shared" ref="R12:R33" si="0">(Q12-P12)/P12</f>
        <v>0.1185131547188028</v>
      </c>
    </row>
    <row r="13" spans="1:21" x14ac:dyDescent="0.3">
      <c r="A13" s="188"/>
      <c r="B13" s="101" t="s">
        <v>73</v>
      </c>
      <c r="C13" s="59">
        <v>240</v>
      </c>
      <c r="D13" s="39">
        <v>254</v>
      </c>
      <c r="E13" s="39">
        <v>275</v>
      </c>
      <c r="F13" s="39">
        <v>374</v>
      </c>
      <c r="G13" s="39">
        <v>379</v>
      </c>
      <c r="H13" s="39">
        <v>292</v>
      </c>
      <c r="I13" s="39">
        <v>487</v>
      </c>
      <c r="J13" s="39">
        <v>328</v>
      </c>
      <c r="K13" s="102">
        <v>231</v>
      </c>
      <c r="L13" s="102">
        <v>466</v>
      </c>
      <c r="M13" s="102">
        <v>582</v>
      </c>
      <c r="N13" s="102">
        <v>387</v>
      </c>
      <c r="O13" s="102">
        <v>481</v>
      </c>
      <c r="P13" s="102">
        <v>846</v>
      </c>
      <c r="Q13" s="103">
        <v>1083</v>
      </c>
      <c r="R13" s="104">
        <f t="shared" si="0"/>
        <v>0.28014184397163122</v>
      </c>
    </row>
    <row r="14" spans="1:21" x14ac:dyDescent="0.3">
      <c r="A14" s="188"/>
      <c r="B14" s="101" t="s">
        <v>74</v>
      </c>
      <c r="C14" s="59">
        <v>6409</v>
      </c>
      <c r="D14" s="39">
        <v>6135</v>
      </c>
      <c r="E14" s="39">
        <v>6472</v>
      </c>
      <c r="F14" s="39">
        <v>6065</v>
      </c>
      <c r="G14" s="39">
        <v>6167</v>
      </c>
      <c r="H14" s="39">
        <v>6833</v>
      </c>
      <c r="I14" s="39">
        <v>7643</v>
      </c>
      <c r="J14" s="39">
        <v>9399</v>
      </c>
      <c r="K14" s="102">
        <v>10941</v>
      </c>
      <c r="L14" s="102">
        <v>14639</v>
      </c>
      <c r="M14" s="102">
        <v>16334</v>
      </c>
      <c r="N14" s="102">
        <v>7597</v>
      </c>
      <c r="O14" s="102">
        <v>11920</v>
      </c>
      <c r="P14" s="102">
        <v>27602</v>
      </c>
      <c r="Q14" s="103">
        <v>28691</v>
      </c>
      <c r="R14" s="104">
        <f t="shared" si="0"/>
        <v>3.9453662778059562E-2</v>
      </c>
    </row>
    <row r="15" spans="1:21" ht="28.8" x14ac:dyDescent="0.3">
      <c r="A15" s="189"/>
      <c r="B15" s="101" t="s">
        <v>75</v>
      </c>
      <c r="C15" s="59">
        <v>9029</v>
      </c>
      <c r="D15" s="39">
        <v>8486</v>
      </c>
      <c r="E15" s="39">
        <v>9367</v>
      </c>
      <c r="F15" s="39">
        <v>8499</v>
      </c>
      <c r="G15" s="39">
        <v>7651</v>
      </c>
      <c r="H15" s="39">
        <v>8737</v>
      </c>
      <c r="I15" s="39">
        <v>8934</v>
      </c>
      <c r="J15" s="39">
        <v>9863</v>
      </c>
      <c r="K15" s="102">
        <v>11424</v>
      </c>
      <c r="L15" s="102">
        <v>13331</v>
      </c>
      <c r="M15" s="102">
        <v>15420</v>
      </c>
      <c r="N15" s="102">
        <v>8088</v>
      </c>
      <c r="O15" s="102">
        <v>15851</v>
      </c>
      <c r="P15" s="102">
        <v>20579</v>
      </c>
      <c r="Q15" s="103">
        <v>19276</v>
      </c>
      <c r="R15" s="104">
        <f t="shared" si="0"/>
        <v>-6.3316973613878225E-2</v>
      </c>
    </row>
    <row r="16" spans="1:21" x14ac:dyDescent="0.3">
      <c r="A16" s="190" t="s">
        <v>76</v>
      </c>
      <c r="B16" s="191"/>
      <c r="C16" s="105">
        <v>19075</v>
      </c>
      <c r="D16" s="106">
        <v>18113</v>
      </c>
      <c r="E16" s="106">
        <v>19392</v>
      </c>
      <c r="F16" s="106">
        <v>18290</v>
      </c>
      <c r="G16" s="106">
        <v>17958</v>
      </c>
      <c r="H16" s="106">
        <v>19803</v>
      </c>
      <c r="I16" s="106">
        <v>21629</v>
      </c>
      <c r="J16" s="106">
        <v>23962</v>
      </c>
      <c r="K16" s="106">
        <v>27605</v>
      </c>
      <c r="L16" s="106">
        <v>33416</v>
      </c>
      <c r="M16" s="106">
        <v>38050</v>
      </c>
      <c r="N16" s="106">
        <v>19624</v>
      </c>
      <c r="O16" s="106">
        <v>33265</v>
      </c>
      <c r="P16" s="106">
        <v>55413</v>
      </c>
      <c r="Q16" s="107">
        <v>56638</v>
      </c>
      <c r="R16" s="142">
        <f t="shared" si="0"/>
        <v>2.2106725858553049E-2</v>
      </c>
    </row>
    <row r="17" spans="1:19" ht="28.8" x14ac:dyDescent="0.3">
      <c r="A17" s="187" t="s">
        <v>77</v>
      </c>
      <c r="B17" s="101" t="s">
        <v>78</v>
      </c>
      <c r="C17" s="59">
        <v>29660</v>
      </c>
      <c r="D17" s="39">
        <v>30864</v>
      </c>
      <c r="E17" s="39">
        <v>29107</v>
      </c>
      <c r="F17" s="39">
        <v>28451</v>
      </c>
      <c r="G17" s="39">
        <v>27411</v>
      </c>
      <c r="H17" s="39">
        <v>27688</v>
      </c>
      <c r="I17" s="39">
        <v>27460</v>
      </c>
      <c r="J17" s="39">
        <v>27616</v>
      </c>
      <c r="K17" s="102">
        <v>26305</v>
      </c>
      <c r="L17" s="102">
        <v>25813</v>
      </c>
      <c r="M17" s="102">
        <v>25366</v>
      </c>
      <c r="N17" s="102">
        <v>20355</v>
      </c>
      <c r="O17" s="102">
        <v>22634</v>
      </c>
      <c r="P17" s="102">
        <v>24501</v>
      </c>
      <c r="Q17" s="103">
        <v>24326</v>
      </c>
      <c r="R17" s="104">
        <f t="shared" si="0"/>
        <v>-7.1425656095669568E-3</v>
      </c>
    </row>
    <row r="18" spans="1:19" ht="28.8" x14ac:dyDescent="0.3">
      <c r="A18" s="189"/>
      <c r="B18" s="101" t="s">
        <v>79</v>
      </c>
      <c r="C18" s="59">
        <v>21164</v>
      </c>
      <c r="D18" s="39">
        <v>22216</v>
      </c>
      <c r="E18" s="39">
        <v>20783</v>
      </c>
      <c r="F18" s="39">
        <v>20813</v>
      </c>
      <c r="G18" s="39">
        <v>20651</v>
      </c>
      <c r="H18" s="39">
        <v>20943</v>
      </c>
      <c r="I18" s="39">
        <v>19805</v>
      </c>
      <c r="J18" s="39">
        <v>19058</v>
      </c>
      <c r="K18" s="102">
        <v>20537</v>
      </c>
      <c r="L18" s="102">
        <v>23583</v>
      </c>
      <c r="M18" s="102">
        <v>27027</v>
      </c>
      <c r="N18" s="102">
        <v>13961</v>
      </c>
      <c r="O18" s="102">
        <v>32980</v>
      </c>
      <c r="P18" s="102">
        <v>32364</v>
      </c>
      <c r="Q18" s="103">
        <v>44532</v>
      </c>
      <c r="R18" s="104">
        <f t="shared" si="0"/>
        <v>0.37597330367074527</v>
      </c>
    </row>
    <row r="19" spans="1:19" x14ac:dyDescent="0.3">
      <c r="A19" s="190" t="s">
        <v>80</v>
      </c>
      <c r="B19" s="191"/>
      <c r="C19" s="105">
        <v>50824</v>
      </c>
      <c r="D19" s="106">
        <v>53080</v>
      </c>
      <c r="E19" s="106">
        <v>49890</v>
      </c>
      <c r="F19" s="106">
        <v>49264</v>
      </c>
      <c r="G19" s="106">
        <v>48062</v>
      </c>
      <c r="H19" s="106">
        <v>48631</v>
      </c>
      <c r="I19" s="106">
        <v>47265</v>
      </c>
      <c r="J19" s="106">
        <v>46674</v>
      </c>
      <c r="K19" s="106">
        <v>46842</v>
      </c>
      <c r="L19" s="106">
        <v>49396</v>
      </c>
      <c r="M19" s="106">
        <v>52393</v>
      </c>
      <c r="N19" s="106">
        <v>34316</v>
      </c>
      <c r="O19" s="106">
        <v>55614</v>
      </c>
      <c r="P19" s="106">
        <f>56865</f>
        <v>56865</v>
      </c>
      <c r="Q19" s="107">
        <v>68858</v>
      </c>
      <c r="R19" s="142">
        <f t="shared" si="0"/>
        <v>0.21090301591488614</v>
      </c>
    </row>
    <row r="20" spans="1:19" ht="28.8" x14ac:dyDescent="0.3">
      <c r="A20" s="108" t="s">
        <v>81</v>
      </c>
      <c r="B20" s="101" t="s">
        <v>82</v>
      </c>
      <c r="C20" s="59">
        <v>72861</v>
      </c>
      <c r="D20" s="39">
        <v>76074</v>
      </c>
      <c r="E20" s="39">
        <v>76763</v>
      </c>
      <c r="F20" s="39">
        <v>73799</v>
      </c>
      <c r="G20" s="39">
        <v>78419</v>
      </c>
      <c r="H20" s="39">
        <v>82671</v>
      </c>
      <c r="I20" s="39">
        <v>87108</v>
      </c>
      <c r="J20" s="39">
        <v>90127</v>
      </c>
      <c r="K20" s="102">
        <v>99859</v>
      </c>
      <c r="L20" s="102">
        <v>101746</v>
      </c>
      <c r="M20" s="102">
        <v>101819</v>
      </c>
      <c r="N20" s="102">
        <v>73054</v>
      </c>
      <c r="O20" s="102">
        <v>94438</v>
      </c>
      <c r="P20" s="102">
        <v>105571</v>
      </c>
      <c r="Q20" s="103">
        <v>111689</v>
      </c>
      <c r="R20" s="104">
        <f t="shared" si="0"/>
        <v>5.7951520777486241E-2</v>
      </c>
    </row>
    <row r="21" spans="1:19" x14ac:dyDescent="0.3">
      <c r="A21" s="190" t="s">
        <v>83</v>
      </c>
      <c r="B21" s="191"/>
      <c r="C21" s="105">
        <v>72861</v>
      </c>
      <c r="D21" s="106">
        <v>76074</v>
      </c>
      <c r="E21" s="106">
        <v>76763</v>
      </c>
      <c r="F21" s="106">
        <v>73799</v>
      </c>
      <c r="G21" s="106">
        <v>78419</v>
      </c>
      <c r="H21" s="106">
        <v>82671</v>
      </c>
      <c r="I21" s="106">
        <v>87108</v>
      </c>
      <c r="J21" s="106">
        <v>90127</v>
      </c>
      <c r="K21" s="106">
        <v>99859</v>
      </c>
      <c r="L21" s="106">
        <v>101746</v>
      </c>
      <c r="M21" s="106">
        <v>101819</v>
      </c>
      <c r="N21" s="106">
        <v>73054</v>
      </c>
      <c r="O21" s="106">
        <v>94438</v>
      </c>
      <c r="P21" s="106">
        <v>105571</v>
      </c>
      <c r="Q21" s="107">
        <v>111689</v>
      </c>
      <c r="R21" s="142">
        <f t="shared" si="0"/>
        <v>5.7951520777486241E-2</v>
      </c>
    </row>
    <row r="22" spans="1:19" ht="28.8" x14ac:dyDescent="0.3">
      <c r="A22" s="187" t="s">
        <v>84</v>
      </c>
      <c r="B22" s="101" t="s">
        <v>85</v>
      </c>
      <c r="C22" s="59">
        <v>4227</v>
      </c>
      <c r="D22" s="39">
        <v>4746</v>
      </c>
      <c r="E22" s="39">
        <v>3576</v>
      </c>
      <c r="F22" s="39">
        <v>3331</v>
      </c>
      <c r="G22" s="39">
        <v>4630</v>
      </c>
      <c r="H22" s="39">
        <v>6724</v>
      </c>
      <c r="I22" s="39">
        <v>8548</v>
      </c>
      <c r="J22" s="39">
        <v>8515</v>
      </c>
      <c r="K22" s="102">
        <v>9122</v>
      </c>
      <c r="L22" s="102">
        <v>11931</v>
      </c>
      <c r="M22" s="102">
        <v>10874</v>
      </c>
      <c r="N22" s="102">
        <v>4402</v>
      </c>
      <c r="O22" s="102">
        <v>13807</v>
      </c>
      <c r="P22" s="102">
        <v>13763</v>
      </c>
      <c r="Q22" s="103">
        <v>5942</v>
      </c>
      <c r="R22" s="104">
        <f t="shared" si="0"/>
        <v>-0.56826273341567968</v>
      </c>
    </row>
    <row r="23" spans="1:19" ht="57.6" x14ac:dyDescent="0.3">
      <c r="A23" s="188"/>
      <c r="B23" s="101" t="s">
        <v>86</v>
      </c>
      <c r="C23" s="59">
        <v>53</v>
      </c>
      <c r="D23" s="39">
        <v>243</v>
      </c>
      <c r="E23" s="39">
        <v>38</v>
      </c>
      <c r="F23" s="39">
        <v>15</v>
      </c>
      <c r="G23" s="39">
        <v>22</v>
      </c>
      <c r="H23" s="39">
        <v>18</v>
      </c>
      <c r="I23" s="39">
        <v>58</v>
      </c>
      <c r="J23" s="39">
        <v>17</v>
      </c>
      <c r="K23" s="102">
        <v>36</v>
      </c>
      <c r="L23" s="102">
        <v>402</v>
      </c>
      <c r="M23" s="102">
        <v>1372</v>
      </c>
      <c r="N23" s="102">
        <v>171</v>
      </c>
      <c r="O23" s="102">
        <v>228</v>
      </c>
      <c r="P23" s="102">
        <v>2043</v>
      </c>
      <c r="Q23" s="103">
        <v>3637</v>
      </c>
      <c r="R23" s="104">
        <f t="shared" si="0"/>
        <v>0.78022515907978462</v>
      </c>
    </row>
    <row r="24" spans="1:19" ht="28.8" x14ac:dyDescent="0.3">
      <c r="A24" s="189"/>
      <c r="B24" s="101" t="s">
        <v>87</v>
      </c>
      <c r="C24" s="59">
        <v>17</v>
      </c>
      <c r="D24" s="39">
        <v>18</v>
      </c>
      <c r="E24" s="39">
        <v>14</v>
      </c>
      <c r="F24" s="39">
        <v>6</v>
      </c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10"/>
      <c r="R24" s="104"/>
    </row>
    <row r="25" spans="1:19" x14ac:dyDescent="0.3">
      <c r="A25" s="190" t="s">
        <v>88</v>
      </c>
      <c r="B25" s="191"/>
      <c r="C25" s="105">
        <v>4297</v>
      </c>
      <c r="D25" s="106">
        <v>5007</v>
      </c>
      <c r="E25" s="106">
        <v>3628</v>
      </c>
      <c r="F25" s="106">
        <v>3352</v>
      </c>
      <c r="G25" s="106">
        <v>4652</v>
      </c>
      <c r="H25" s="106">
        <v>6742</v>
      </c>
      <c r="I25" s="106">
        <v>8606</v>
      </c>
      <c r="J25" s="106">
        <v>8532</v>
      </c>
      <c r="K25" s="106">
        <v>9158</v>
      </c>
      <c r="L25" s="106">
        <v>12333</v>
      </c>
      <c r="M25" s="106">
        <v>12246</v>
      </c>
      <c r="N25" s="106">
        <v>4573</v>
      </c>
      <c r="O25" s="106">
        <v>14035</v>
      </c>
      <c r="P25" s="106">
        <f>15806</f>
        <v>15806</v>
      </c>
      <c r="Q25" s="107">
        <v>9579</v>
      </c>
      <c r="R25" s="142">
        <f t="shared" si="0"/>
        <v>-0.3939643173478426</v>
      </c>
    </row>
    <row r="26" spans="1:19" x14ac:dyDescent="0.3">
      <c r="A26" s="192" t="s">
        <v>89</v>
      </c>
      <c r="B26" s="101" t="s">
        <v>90</v>
      </c>
      <c r="C26" s="59">
        <v>8412</v>
      </c>
      <c r="D26" s="39">
        <v>9284</v>
      </c>
      <c r="E26" s="39">
        <v>10187</v>
      </c>
      <c r="F26" s="39">
        <v>10948</v>
      </c>
      <c r="G26" s="39">
        <v>11636</v>
      </c>
      <c r="H26" s="39">
        <v>13094</v>
      </c>
      <c r="I26" s="39">
        <v>13507</v>
      </c>
      <c r="J26" s="39">
        <v>13584</v>
      </c>
      <c r="K26" s="102">
        <v>14517</v>
      </c>
      <c r="L26" s="102">
        <v>15770</v>
      </c>
      <c r="M26" s="102">
        <v>17160</v>
      </c>
      <c r="N26" s="102">
        <v>7013</v>
      </c>
      <c r="O26" s="102">
        <v>16293</v>
      </c>
      <c r="P26" s="102">
        <v>27567</v>
      </c>
      <c r="Q26" s="103">
        <v>33123</v>
      </c>
      <c r="R26" s="104">
        <f t="shared" si="0"/>
        <v>0.20154532593318097</v>
      </c>
    </row>
    <row r="27" spans="1:19" ht="43.2" x14ac:dyDescent="0.3">
      <c r="A27" s="193"/>
      <c r="B27" s="101" t="s">
        <v>91</v>
      </c>
      <c r="C27" s="59">
        <v>1</v>
      </c>
      <c r="D27" s="39"/>
      <c r="E27" s="39"/>
      <c r="F27" s="39"/>
      <c r="G27" s="39"/>
      <c r="H27" s="39"/>
      <c r="I27" s="39"/>
      <c r="J27" s="39"/>
      <c r="K27" s="102"/>
      <c r="L27" s="102"/>
      <c r="M27" s="102"/>
      <c r="N27" s="102"/>
      <c r="O27" s="102"/>
      <c r="P27" s="102"/>
      <c r="Q27" s="111"/>
      <c r="R27" s="104"/>
    </row>
    <row r="28" spans="1:19" ht="28.8" x14ac:dyDescent="0.3">
      <c r="A28" s="193"/>
      <c r="B28" s="101" t="s">
        <v>92</v>
      </c>
      <c r="C28" s="59"/>
      <c r="D28" s="39"/>
      <c r="E28" s="39"/>
      <c r="F28" s="39"/>
      <c r="G28" s="39">
        <v>2</v>
      </c>
      <c r="H28" s="39">
        <v>1</v>
      </c>
      <c r="I28" s="39"/>
      <c r="J28" s="39"/>
      <c r="K28" s="102"/>
      <c r="L28" s="102"/>
      <c r="M28" s="102">
        <v>3</v>
      </c>
      <c r="N28" s="102">
        <v>1</v>
      </c>
      <c r="O28" s="102"/>
      <c r="P28" s="102">
        <v>3</v>
      </c>
      <c r="Q28" s="103">
        <v>6</v>
      </c>
      <c r="R28" s="104">
        <f t="shared" si="0"/>
        <v>1</v>
      </c>
    </row>
    <row r="29" spans="1:19" ht="28.8" x14ac:dyDescent="0.3">
      <c r="A29" s="193"/>
      <c r="B29" s="101" t="s">
        <v>93</v>
      </c>
      <c r="C29" s="59">
        <v>10115</v>
      </c>
      <c r="D29" s="39">
        <v>11944</v>
      </c>
      <c r="E29" s="39">
        <v>12066</v>
      </c>
      <c r="F29" s="39">
        <v>11584</v>
      </c>
      <c r="G29" s="39">
        <v>11541</v>
      </c>
      <c r="H29" s="39">
        <v>11607</v>
      </c>
      <c r="I29" s="39">
        <v>12201</v>
      </c>
      <c r="J29" s="39">
        <v>12135</v>
      </c>
      <c r="K29" s="102">
        <v>12242</v>
      </c>
      <c r="L29" s="102">
        <v>11396</v>
      </c>
      <c r="M29" s="102">
        <v>14575</v>
      </c>
      <c r="N29" s="102">
        <v>9986</v>
      </c>
      <c r="O29" s="102">
        <v>15450</v>
      </c>
      <c r="P29" s="102">
        <v>15806</v>
      </c>
      <c r="Q29" s="103">
        <v>10751</v>
      </c>
      <c r="R29" s="104">
        <f t="shared" si="0"/>
        <v>-0.31981526002783756</v>
      </c>
      <c r="S29" s="61"/>
    </row>
    <row r="30" spans="1:19" ht="66" x14ac:dyDescent="0.3">
      <c r="A30" s="194"/>
      <c r="B30" s="112" t="s">
        <v>94</v>
      </c>
      <c r="C30" s="113"/>
      <c r="D30" s="48"/>
      <c r="E30" s="48"/>
      <c r="F30" s="48"/>
      <c r="G30" s="48"/>
      <c r="H30" s="48"/>
      <c r="I30" s="48"/>
      <c r="J30" s="48"/>
      <c r="K30" s="103"/>
      <c r="L30" s="103"/>
      <c r="M30" s="103"/>
      <c r="N30" s="103"/>
      <c r="O30" s="103"/>
      <c r="P30" s="103">
        <v>1621</v>
      </c>
      <c r="Q30" s="103">
        <v>4803</v>
      </c>
      <c r="R30" s="104">
        <f t="shared" si="0"/>
        <v>1.9629858112276373</v>
      </c>
      <c r="S30" s="61"/>
    </row>
    <row r="31" spans="1:19" x14ac:dyDescent="0.3">
      <c r="A31" s="190" t="s">
        <v>95</v>
      </c>
      <c r="B31" s="191"/>
      <c r="C31" s="105">
        <v>18528</v>
      </c>
      <c r="D31" s="106">
        <v>21228</v>
      </c>
      <c r="E31" s="106">
        <v>22253</v>
      </c>
      <c r="F31" s="106">
        <v>22532</v>
      </c>
      <c r="G31" s="106">
        <v>23179</v>
      </c>
      <c r="H31" s="106">
        <v>24702</v>
      </c>
      <c r="I31" s="106">
        <v>25708</v>
      </c>
      <c r="J31" s="106">
        <v>25719</v>
      </c>
      <c r="K31" s="106">
        <v>26759</v>
      </c>
      <c r="L31" s="106">
        <v>27166</v>
      </c>
      <c r="M31" s="106">
        <v>31738</v>
      </c>
      <c r="N31" s="106">
        <v>17000</v>
      </c>
      <c r="O31" s="106">
        <v>31743</v>
      </c>
      <c r="P31" s="106">
        <v>43380</v>
      </c>
      <c r="Q31" s="107">
        <v>48683</v>
      </c>
      <c r="R31" s="142">
        <f t="shared" si="0"/>
        <v>0.12224527431996311</v>
      </c>
    </row>
    <row r="32" spans="1:19" ht="15" thickBot="1" x14ac:dyDescent="0.35">
      <c r="A32" s="170" t="s">
        <v>22</v>
      </c>
      <c r="B32" s="171"/>
      <c r="C32" s="114">
        <v>165585</v>
      </c>
      <c r="D32" s="115">
        <v>173502</v>
      </c>
      <c r="E32" s="115">
        <v>171926</v>
      </c>
      <c r="F32" s="115">
        <v>167237</v>
      </c>
      <c r="G32" s="115">
        <v>172270</v>
      </c>
      <c r="H32" s="115">
        <v>182549</v>
      </c>
      <c r="I32" s="115">
        <v>190316</v>
      </c>
      <c r="J32" s="115">
        <v>195014</v>
      </c>
      <c r="K32" s="115">
        <v>210223</v>
      </c>
      <c r="L32" s="115">
        <v>224057</v>
      </c>
      <c r="M32" s="115">
        <v>236246</v>
      </c>
      <c r="N32" s="115">
        <v>148567</v>
      </c>
      <c r="O32" s="115">
        <f>O16+O19+O21+O25+O31</f>
        <v>229095</v>
      </c>
      <c r="P32" s="115">
        <f>P16+P19+P21+P25+P31</f>
        <v>277035</v>
      </c>
      <c r="Q32" s="116">
        <f>Q16+Q19+Q21+Q25+Q31</f>
        <v>295447</v>
      </c>
      <c r="R32" s="143">
        <f t="shared" si="0"/>
        <v>6.6460916490696118E-2</v>
      </c>
    </row>
    <row r="33" spans="1:18" x14ac:dyDescent="0.3">
      <c r="A33" s="131" t="s">
        <v>100</v>
      </c>
      <c r="P33" s="94">
        <f>P28+P29+P30</f>
        <v>17430</v>
      </c>
      <c r="Q33" s="94">
        <f>Q28+Q29+Q30</f>
        <v>15560</v>
      </c>
      <c r="R33" s="104">
        <f t="shared" si="0"/>
        <v>-0.10728628800917958</v>
      </c>
    </row>
    <row r="34" spans="1:18" x14ac:dyDescent="0.3">
      <c r="A34" s="131" t="s">
        <v>107</v>
      </c>
      <c r="R34" s="117">
        <f>15560/15813-1</f>
        <v>-1.5999494087143518E-2</v>
      </c>
    </row>
    <row r="35" spans="1:18" ht="15" thickBot="1" x14ac:dyDescent="0.35">
      <c r="B35" s="144"/>
      <c r="C35" s="144"/>
      <c r="D35" s="144"/>
      <c r="E35" s="144"/>
      <c r="F35" s="144"/>
      <c r="G35" s="144"/>
      <c r="H35" s="144"/>
      <c r="I35" s="144"/>
    </row>
    <row r="36" spans="1:18" ht="15" thickBot="1" x14ac:dyDescent="0.35">
      <c r="A36" s="185" t="s">
        <v>96</v>
      </c>
      <c r="B36" s="186"/>
      <c r="C36" s="182" t="s">
        <v>67</v>
      </c>
      <c r="D36" s="183"/>
      <c r="E36" s="183"/>
      <c r="F36" s="183"/>
      <c r="G36" s="183"/>
      <c r="H36" s="183"/>
      <c r="I36" s="183"/>
      <c r="J36" s="183"/>
      <c r="K36" s="184"/>
    </row>
    <row r="37" spans="1:18" x14ac:dyDescent="0.3">
      <c r="A37" s="150" t="s">
        <v>20</v>
      </c>
      <c r="B37" s="151" t="s">
        <v>68</v>
      </c>
      <c r="C37" s="153">
        <v>2015</v>
      </c>
      <c r="D37" s="154">
        <v>2016</v>
      </c>
      <c r="E37" s="154">
        <v>2017</v>
      </c>
      <c r="F37" s="154">
        <v>2018</v>
      </c>
      <c r="G37" s="154">
        <v>2019</v>
      </c>
      <c r="H37" s="154">
        <v>2020</v>
      </c>
      <c r="I37" s="154">
        <v>2021</v>
      </c>
      <c r="J37" s="154">
        <v>2022</v>
      </c>
      <c r="K37" s="154">
        <v>2023</v>
      </c>
      <c r="L37" s="155" t="s">
        <v>97</v>
      </c>
    </row>
    <row r="38" spans="1:18" ht="28.8" x14ac:dyDescent="0.3">
      <c r="A38" s="174" t="s">
        <v>6</v>
      </c>
      <c r="B38" s="101" t="s">
        <v>71</v>
      </c>
      <c r="C38" s="59"/>
      <c r="D38" s="39">
        <v>75</v>
      </c>
      <c r="E38" s="39">
        <v>365</v>
      </c>
      <c r="F38" s="39">
        <v>492</v>
      </c>
      <c r="G38" s="39">
        <v>628</v>
      </c>
      <c r="H38" s="39">
        <v>515</v>
      </c>
      <c r="I38" s="102">
        <v>777</v>
      </c>
      <c r="J38" s="39">
        <v>1080</v>
      </c>
      <c r="K38" s="48">
        <v>1380</v>
      </c>
      <c r="L38" s="156">
        <f>K38/J38-1</f>
        <v>0.27777777777777768</v>
      </c>
    </row>
    <row r="39" spans="1:18" x14ac:dyDescent="0.3">
      <c r="A39" s="174"/>
      <c r="B39" s="101" t="s">
        <v>72</v>
      </c>
      <c r="C39" s="59"/>
      <c r="D39" s="39">
        <v>615</v>
      </c>
      <c r="E39" s="39">
        <v>4307</v>
      </c>
      <c r="F39" s="39">
        <v>3983</v>
      </c>
      <c r="G39" s="39">
        <v>4281</v>
      </c>
      <c r="H39" s="39">
        <v>2700</v>
      </c>
      <c r="I39" s="39">
        <v>3658</v>
      </c>
      <c r="J39" s="39">
        <v>3982</v>
      </c>
      <c r="K39" s="48">
        <v>4449</v>
      </c>
      <c r="L39" s="156">
        <f t="shared" ref="L39:L45" si="1">K39/J39-1</f>
        <v>0.11727774987443507</v>
      </c>
    </row>
    <row r="40" spans="1:18" x14ac:dyDescent="0.3">
      <c r="A40" s="174"/>
      <c r="B40" s="101" t="s">
        <v>73</v>
      </c>
      <c r="C40" s="59"/>
      <c r="D40" s="39">
        <v>16</v>
      </c>
      <c r="E40" s="39">
        <v>145</v>
      </c>
      <c r="F40" s="39">
        <v>408</v>
      </c>
      <c r="G40" s="39">
        <v>502</v>
      </c>
      <c r="H40" s="39">
        <v>330</v>
      </c>
      <c r="I40" s="39">
        <v>458</v>
      </c>
      <c r="J40" s="39">
        <v>825</v>
      </c>
      <c r="K40" s="48">
        <v>1074</v>
      </c>
      <c r="L40" s="156">
        <f t="shared" si="1"/>
        <v>0.30181818181818176</v>
      </c>
    </row>
    <row r="41" spans="1:18" x14ac:dyDescent="0.3">
      <c r="A41" s="174"/>
      <c r="B41" s="101" t="s">
        <v>74</v>
      </c>
      <c r="C41" s="59">
        <v>3666</v>
      </c>
      <c r="D41" s="39">
        <v>4093</v>
      </c>
      <c r="E41" s="39">
        <v>2991</v>
      </c>
      <c r="F41" s="39">
        <v>4481</v>
      </c>
      <c r="G41" s="39">
        <v>5496</v>
      </c>
      <c r="H41" s="39">
        <v>3184</v>
      </c>
      <c r="I41" s="39">
        <v>5090</v>
      </c>
      <c r="J41" s="39">
        <v>7711</v>
      </c>
      <c r="K41" s="48">
        <v>6933</v>
      </c>
      <c r="L41" s="156">
        <f t="shared" si="1"/>
        <v>-0.10089482557385554</v>
      </c>
    </row>
    <row r="42" spans="1:18" ht="30" customHeight="1" x14ac:dyDescent="0.3">
      <c r="A42" s="175" t="s">
        <v>98</v>
      </c>
      <c r="B42" s="176"/>
      <c r="C42" s="137">
        <v>3666</v>
      </c>
      <c r="D42" s="138">
        <v>4799</v>
      </c>
      <c r="E42" s="138">
        <v>7808</v>
      </c>
      <c r="F42" s="138">
        <v>9364</v>
      </c>
      <c r="G42" s="138">
        <v>10907</v>
      </c>
      <c r="H42" s="138">
        <f>SUM(H38:H41)</f>
        <v>6729</v>
      </c>
      <c r="I42" s="138">
        <f>SUM(I38:I41)</f>
        <v>9983</v>
      </c>
      <c r="J42" s="138">
        <v>13598</v>
      </c>
      <c r="K42" s="139">
        <v>13836</v>
      </c>
      <c r="L42" s="157">
        <f t="shared" si="1"/>
        <v>1.7502573907927532E-2</v>
      </c>
    </row>
    <row r="43" spans="1:18" ht="28.8" x14ac:dyDescent="0.3">
      <c r="A43" s="152" t="s">
        <v>8</v>
      </c>
      <c r="B43" s="101" t="s">
        <v>79</v>
      </c>
      <c r="C43" s="59"/>
      <c r="D43" s="39">
        <v>635</v>
      </c>
      <c r="E43" s="39">
        <v>4657</v>
      </c>
      <c r="F43" s="39">
        <v>6495</v>
      </c>
      <c r="G43" s="39">
        <v>8459</v>
      </c>
      <c r="H43" s="39">
        <v>5859</v>
      </c>
      <c r="I43" s="39">
        <v>8439</v>
      </c>
      <c r="J43" s="39">
        <v>11660</v>
      </c>
      <c r="K43" s="48">
        <v>13042</v>
      </c>
      <c r="L43" s="156">
        <f t="shared" si="1"/>
        <v>0.11852487135505996</v>
      </c>
    </row>
    <row r="44" spans="1:18" ht="30" customHeight="1" x14ac:dyDescent="0.3">
      <c r="A44" s="175" t="s">
        <v>99</v>
      </c>
      <c r="B44" s="176"/>
      <c r="C44" s="137"/>
      <c r="D44" s="138">
        <v>635</v>
      </c>
      <c r="E44" s="138">
        <v>4657</v>
      </c>
      <c r="F44" s="138">
        <v>6495</v>
      </c>
      <c r="G44" s="138">
        <v>8459</v>
      </c>
      <c r="H44" s="138">
        <f>H43</f>
        <v>5859</v>
      </c>
      <c r="I44" s="138">
        <f>I43</f>
        <v>8439</v>
      </c>
      <c r="J44" s="138">
        <f>J43</f>
        <v>11660</v>
      </c>
      <c r="K44" s="139">
        <v>13042</v>
      </c>
      <c r="L44" s="157">
        <f t="shared" si="1"/>
        <v>0.11852487135505996</v>
      </c>
    </row>
    <row r="45" spans="1:18" ht="15" thickBot="1" x14ac:dyDescent="0.35">
      <c r="A45" s="177" t="s">
        <v>22</v>
      </c>
      <c r="B45" s="178"/>
      <c r="C45" s="158">
        <v>3666</v>
      </c>
      <c r="D45" s="159">
        <v>5434</v>
      </c>
      <c r="E45" s="159">
        <v>12465</v>
      </c>
      <c r="F45" s="159">
        <v>15859</v>
      </c>
      <c r="G45" s="159">
        <v>19366</v>
      </c>
      <c r="H45" s="159">
        <f>H42+H44</f>
        <v>12588</v>
      </c>
      <c r="I45" s="159">
        <f>I42+I44</f>
        <v>18422</v>
      </c>
      <c r="J45" s="159">
        <f>J42+J44</f>
        <v>25258</v>
      </c>
      <c r="K45" s="160">
        <v>26878</v>
      </c>
      <c r="L45" s="161">
        <f t="shared" si="1"/>
        <v>6.4138094861034167E-2</v>
      </c>
    </row>
    <row r="46" spans="1:18" x14ac:dyDescent="0.3">
      <c r="A46" s="131" t="s">
        <v>100</v>
      </c>
    </row>
    <row r="47" spans="1:18" x14ac:dyDescent="0.3">
      <c r="A47" s="131" t="s">
        <v>107</v>
      </c>
    </row>
  </sheetData>
  <mergeCells count="18">
    <mergeCell ref="A45:B45"/>
    <mergeCell ref="C8:Q8"/>
    <mergeCell ref="C36:K36"/>
    <mergeCell ref="A36:B36"/>
    <mergeCell ref="A10:A15"/>
    <mergeCell ref="A16:B16"/>
    <mergeCell ref="A17:A18"/>
    <mergeCell ref="A19:B19"/>
    <mergeCell ref="A21:B21"/>
    <mergeCell ref="A22:A24"/>
    <mergeCell ref="A25:B25"/>
    <mergeCell ref="A26:A30"/>
    <mergeCell ref="A31:B31"/>
    <mergeCell ref="A32:B32"/>
    <mergeCell ref="A8:B8"/>
    <mergeCell ref="A38:A41"/>
    <mergeCell ref="A42:B42"/>
    <mergeCell ref="A44:B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3"/>
  <sheetViews>
    <sheetView tabSelected="1" topLeftCell="B1" zoomScale="85" zoomScaleNormal="85" workbookViewId="0">
      <selection activeCell="Y1" sqref="Y1:AC20"/>
    </sheetView>
  </sheetViews>
  <sheetFormatPr baseColWidth="10" defaultRowHeight="14.4" x14ac:dyDescent="0.3"/>
  <cols>
    <col min="1" max="1" width="29.88671875" customWidth="1"/>
    <col min="2" max="2" width="13.44140625" bestFit="1" customWidth="1"/>
    <col min="3" max="3" width="4.33203125" customWidth="1"/>
    <col min="4" max="4" width="18.88671875" customWidth="1"/>
    <col min="5" max="5" width="13.44140625" bestFit="1" customWidth="1"/>
    <col min="6" max="6" width="4.33203125" customWidth="1"/>
    <col min="7" max="7" width="15.88671875" customWidth="1"/>
    <col min="8" max="8" width="13.44140625" bestFit="1" customWidth="1"/>
    <col min="9" max="9" width="4.33203125" customWidth="1"/>
    <col min="10" max="10" width="16" customWidth="1"/>
    <col min="11" max="11" width="13.44140625" bestFit="1" customWidth="1"/>
    <col min="12" max="12" width="4.33203125" customWidth="1"/>
    <col min="14" max="14" width="13.44140625" bestFit="1" customWidth="1"/>
    <col min="15" max="15" width="4.33203125" customWidth="1"/>
    <col min="17" max="17" width="13.44140625" bestFit="1" customWidth="1"/>
    <col min="18" max="18" width="4.33203125" customWidth="1"/>
    <col min="19" max="19" width="16.44140625" customWidth="1"/>
    <col min="20" max="20" width="13.44140625" bestFit="1" customWidth="1"/>
    <col min="21" max="21" width="4.33203125" customWidth="1"/>
    <col min="23" max="23" width="13.44140625" bestFit="1" customWidth="1"/>
    <col min="24" max="24" width="4.33203125" customWidth="1"/>
    <col min="25" max="25" width="16.109375" customWidth="1"/>
    <col min="26" max="26" width="13.44140625" bestFit="1" customWidth="1"/>
    <col min="27" max="27" width="4.33203125" customWidth="1"/>
    <col min="29" max="29" width="13.44140625" bestFit="1" customWidth="1"/>
  </cols>
  <sheetData>
    <row r="2" spans="1:29" ht="15.6" x14ac:dyDescent="0.3">
      <c r="A2" s="50" t="s">
        <v>24</v>
      </c>
    </row>
    <row r="3" spans="1:29" ht="16.2" thickBot="1" x14ac:dyDescent="0.35">
      <c r="A3" s="70"/>
    </row>
    <row r="4" spans="1:29" ht="15" thickBot="1" x14ac:dyDescent="0.35">
      <c r="A4" s="195" t="s">
        <v>25</v>
      </c>
      <c r="B4" s="71" t="s">
        <v>26</v>
      </c>
      <c r="C4" s="72"/>
      <c r="D4" s="195" t="s">
        <v>25</v>
      </c>
      <c r="E4" s="71" t="s">
        <v>26</v>
      </c>
      <c r="F4" s="73"/>
      <c r="G4" s="195" t="s">
        <v>25</v>
      </c>
      <c r="H4" s="71" t="s">
        <v>26</v>
      </c>
      <c r="J4" s="195" t="s">
        <v>25</v>
      </c>
      <c r="K4" s="71" t="s">
        <v>26</v>
      </c>
      <c r="M4" s="195" t="s">
        <v>25</v>
      </c>
      <c r="N4" s="71" t="s">
        <v>26</v>
      </c>
      <c r="P4" s="195" t="s">
        <v>25</v>
      </c>
      <c r="Q4" s="71" t="s">
        <v>26</v>
      </c>
      <c r="S4" s="195" t="s">
        <v>25</v>
      </c>
      <c r="T4" s="71" t="s">
        <v>26</v>
      </c>
      <c r="V4" s="195" t="s">
        <v>25</v>
      </c>
      <c r="W4" s="71" t="s">
        <v>26</v>
      </c>
      <c r="Y4" s="195" t="s">
        <v>25</v>
      </c>
      <c r="Z4" s="71" t="s">
        <v>26</v>
      </c>
      <c r="AB4" s="195" t="s">
        <v>25</v>
      </c>
      <c r="AC4" s="71" t="s">
        <v>26</v>
      </c>
    </row>
    <row r="5" spans="1:29" ht="15" thickBot="1" x14ac:dyDescent="0.35">
      <c r="A5" s="196"/>
      <c r="B5" s="74">
        <v>2014</v>
      </c>
      <c r="C5" s="72"/>
      <c r="D5" s="196"/>
      <c r="E5" s="74">
        <v>2015</v>
      </c>
      <c r="F5" s="73"/>
      <c r="G5" s="196"/>
      <c r="H5" s="74">
        <v>2016</v>
      </c>
      <c r="J5" s="196"/>
      <c r="K5" s="74">
        <v>2017</v>
      </c>
      <c r="M5" s="196"/>
      <c r="N5" s="74">
        <v>2018</v>
      </c>
      <c r="P5" s="196"/>
      <c r="Q5" s="74">
        <v>2019</v>
      </c>
      <c r="S5" s="196" t="s">
        <v>25</v>
      </c>
      <c r="T5" s="74">
        <v>2020</v>
      </c>
      <c r="V5" s="196" t="s">
        <v>25</v>
      </c>
      <c r="W5" s="74">
        <v>2021</v>
      </c>
      <c r="Y5" s="196" t="s">
        <v>25</v>
      </c>
      <c r="Z5" s="74">
        <v>2022</v>
      </c>
      <c r="AB5" s="196" t="s">
        <v>25</v>
      </c>
      <c r="AC5" s="74">
        <v>2023</v>
      </c>
    </row>
    <row r="6" spans="1:29" x14ac:dyDescent="0.3">
      <c r="A6" s="75" t="s">
        <v>27</v>
      </c>
      <c r="B6" s="76">
        <v>601006</v>
      </c>
      <c r="C6" s="77"/>
      <c r="D6" s="75" t="s">
        <v>27</v>
      </c>
      <c r="E6" s="78">
        <v>823723</v>
      </c>
      <c r="F6" s="79"/>
      <c r="G6" s="75" t="s">
        <v>27</v>
      </c>
      <c r="H6" s="80">
        <v>715893</v>
      </c>
      <c r="J6" s="75" t="s">
        <v>27</v>
      </c>
      <c r="K6" s="80">
        <v>849550</v>
      </c>
      <c r="M6" t="s">
        <v>27</v>
      </c>
      <c r="N6" s="80">
        <v>876559</v>
      </c>
      <c r="P6" t="s">
        <v>28</v>
      </c>
      <c r="Q6" s="80">
        <v>757500</v>
      </c>
      <c r="S6" s="81" t="s">
        <v>29</v>
      </c>
      <c r="T6" s="80">
        <v>98627</v>
      </c>
      <c r="V6" s="81" t="s">
        <v>30</v>
      </c>
      <c r="W6" s="80">
        <v>69408</v>
      </c>
      <c r="Y6" s="81" t="s">
        <v>31</v>
      </c>
      <c r="Z6" s="80">
        <v>158619</v>
      </c>
      <c r="AB6" s="82" t="s">
        <v>28</v>
      </c>
      <c r="AC6" s="83">
        <v>371224</v>
      </c>
    </row>
    <row r="7" spans="1:29" x14ac:dyDescent="0.3">
      <c r="A7" s="84" t="s">
        <v>32</v>
      </c>
      <c r="B7" s="85">
        <v>334773</v>
      </c>
      <c r="C7" s="77"/>
      <c r="D7" s="84" t="s">
        <v>32</v>
      </c>
      <c r="E7" s="86">
        <v>422684</v>
      </c>
      <c r="F7" s="79"/>
      <c r="G7" s="84" t="s">
        <v>32</v>
      </c>
      <c r="H7" s="87">
        <v>410522</v>
      </c>
      <c r="J7" s="84" t="s">
        <v>32</v>
      </c>
      <c r="K7" s="87">
        <v>413976</v>
      </c>
      <c r="M7" t="s">
        <v>33</v>
      </c>
      <c r="N7" s="87">
        <v>372531</v>
      </c>
      <c r="P7" t="s">
        <v>34</v>
      </c>
      <c r="Q7" s="87">
        <v>486706</v>
      </c>
      <c r="S7" s="84" t="s">
        <v>33</v>
      </c>
      <c r="T7" s="87">
        <v>78701</v>
      </c>
      <c r="V7" s="84" t="s">
        <v>35</v>
      </c>
      <c r="W7" s="87">
        <v>63649</v>
      </c>
      <c r="Y7" s="84" t="s">
        <v>29</v>
      </c>
      <c r="Z7" s="87">
        <v>142921</v>
      </c>
      <c r="AB7" s="88" t="s">
        <v>30</v>
      </c>
      <c r="AC7" s="89">
        <v>241571</v>
      </c>
    </row>
    <row r="8" spans="1:29" x14ac:dyDescent="0.3">
      <c r="A8" s="84" t="s">
        <v>33</v>
      </c>
      <c r="B8" s="85">
        <v>311599</v>
      </c>
      <c r="C8" s="77"/>
      <c r="D8" s="84" t="s">
        <v>29</v>
      </c>
      <c r="E8" s="86">
        <v>257099</v>
      </c>
      <c r="F8" s="79"/>
      <c r="G8" s="84" t="s">
        <v>29</v>
      </c>
      <c r="H8" s="87">
        <v>285921</v>
      </c>
      <c r="J8" s="84" t="s">
        <v>29</v>
      </c>
      <c r="K8" s="87">
        <v>323670</v>
      </c>
      <c r="M8" t="s">
        <v>29</v>
      </c>
      <c r="N8" s="87">
        <v>334019</v>
      </c>
      <c r="P8" t="s">
        <v>30</v>
      </c>
      <c r="Q8" s="87">
        <v>346032</v>
      </c>
      <c r="S8" s="84" t="s">
        <v>32</v>
      </c>
      <c r="T8" s="87">
        <v>73276</v>
      </c>
      <c r="V8" s="84" t="s">
        <v>36</v>
      </c>
      <c r="W8" s="87">
        <v>60292</v>
      </c>
      <c r="Y8" s="84" t="s">
        <v>32</v>
      </c>
      <c r="Z8" s="87">
        <v>131264</v>
      </c>
      <c r="AB8" s="88" t="s">
        <v>37</v>
      </c>
      <c r="AC8" s="89">
        <v>213500</v>
      </c>
    </row>
    <row r="9" spans="1:29" x14ac:dyDescent="0.3">
      <c r="A9" s="84" t="s">
        <v>29</v>
      </c>
      <c r="B9" s="85">
        <v>217866</v>
      </c>
      <c r="C9" s="77"/>
      <c r="D9" s="84" t="s">
        <v>33</v>
      </c>
      <c r="E9" s="86">
        <v>181154</v>
      </c>
      <c r="F9" s="79"/>
      <c r="G9" s="84" t="s">
        <v>31</v>
      </c>
      <c r="H9" s="87">
        <v>192353</v>
      </c>
      <c r="J9" s="84" t="s">
        <v>33</v>
      </c>
      <c r="K9" s="87">
        <v>262543</v>
      </c>
      <c r="M9" t="s">
        <v>32</v>
      </c>
      <c r="N9" s="87">
        <v>297110</v>
      </c>
      <c r="P9" t="s">
        <v>35</v>
      </c>
      <c r="Q9" s="87">
        <v>274421</v>
      </c>
      <c r="S9" s="84" t="s">
        <v>27</v>
      </c>
      <c r="T9" s="87">
        <v>71454</v>
      </c>
      <c r="V9" s="84" t="s">
        <v>38</v>
      </c>
      <c r="W9" s="87">
        <v>46069</v>
      </c>
      <c r="Y9" s="84" t="s">
        <v>39</v>
      </c>
      <c r="Z9" s="87">
        <v>103307</v>
      </c>
      <c r="AB9" s="88" t="s">
        <v>35</v>
      </c>
      <c r="AC9" s="89">
        <v>209723</v>
      </c>
    </row>
    <row r="10" spans="1:29" x14ac:dyDescent="0.3">
      <c r="A10" s="84" t="s">
        <v>31</v>
      </c>
      <c r="B10" s="85">
        <v>127981</v>
      </c>
      <c r="C10" s="77"/>
      <c r="D10" s="84" t="s">
        <v>31</v>
      </c>
      <c r="E10" s="86">
        <v>175337</v>
      </c>
      <c r="F10" s="79"/>
      <c r="G10" s="84" t="s">
        <v>33</v>
      </c>
      <c r="H10" s="87">
        <v>173702</v>
      </c>
      <c r="J10" s="84" t="s">
        <v>31</v>
      </c>
      <c r="K10" s="87">
        <v>237155</v>
      </c>
      <c r="M10" t="s">
        <v>31</v>
      </c>
      <c r="N10" s="87">
        <v>268422</v>
      </c>
      <c r="P10" t="s">
        <v>37</v>
      </c>
      <c r="Q10" s="87">
        <v>263578</v>
      </c>
      <c r="S10" s="84" t="s">
        <v>40</v>
      </c>
      <c r="T10" s="87">
        <v>49458</v>
      </c>
      <c r="V10" s="84" t="s">
        <v>37</v>
      </c>
      <c r="W10" s="87">
        <v>45319</v>
      </c>
      <c r="Y10" s="84" t="s">
        <v>27</v>
      </c>
      <c r="Z10" s="87">
        <v>100036</v>
      </c>
      <c r="AB10" s="88" t="s">
        <v>41</v>
      </c>
      <c r="AC10" s="89">
        <v>130851</v>
      </c>
    </row>
    <row r="11" spans="1:29" x14ac:dyDescent="0.3">
      <c r="A11" s="84" t="s">
        <v>40</v>
      </c>
      <c r="B11" s="85">
        <v>101726</v>
      </c>
      <c r="C11" s="77"/>
      <c r="D11" s="84" t="s">
        <v>39</v>
      </c>
      <c r="E11" s="86">
        <v>134466</v>
      </c>
      <c r="F11" s="79"/>
      <c r="G11" s="84" t="s">
        <v>39</v>
      </c>
      <c r="H11" s="87">
        <v>132008</v>
      </c>
      <c r="J11" s="84" t="s">
        <v>40</v>
      </c>
      <c r="K11" s="87">
        <v>136663</v>
      </c>
      <c r="M11" t="s">
        <v>40</v>
      </c>
      <c r="N11" s="87">
        <v>154011</v>
      </c>
      <c r="P11" t="s">
        <v>38</v>
      </c>
      <c r="Q11" s="87">
        <v>145846</v>
      </c>
      <c r="S11" s="84" t="s">
        <v>31</v>
      </c>
      <c r="T11" s="87">
        <v>41642</v>
      </c>
      <c r="V11" s="84" t="s">
        <v>41</v>
      </c>
      <c r="W11" s="87">
        <v>43671</v>
      </c>
      <c r="Y11" s="84" t="s">
        <v>42</v>
      </c>
      <c r="Z11" s="87">
        <v>91754</v>
      </c>
      <c r="AB11" s="88" t="s">
        <v>34</v>
      </c>
      <c r="AC11" s="89">
        <v>116253</v>
      </c>
    </row>
    <row r="12" spans="1:29" x14ac:dyDescent="0.3">
      <c r="A12" s="84" t="s">
        <v>39</v>
      </c>
      <c r="B12" s="85">
        <v>100414</v>
      </c>
      <c r="C12" s="77"/>
      <c r="D12" s="84" t="s">
        <v>42</v>
      </c>
      <c r="E12" s="86">
        <v>120167</v>
      </c>
      <c r="F12" s="79"/>
      <c r="G12" s="84" t="s">
        <v>40</v>
      </c>
      <c r="H12" s="87">
        <v>126771</v>
      </c>
      <c r="J12" s="84" t="s">
        <v>39</v>
      </c>
      <c r="K12" s="87">
        <v>134059</v>
      </c>
      <c r="M12" t="s">
        <v>39</v>
      </c>
      <c r="N12" s="87">
        <v>125351</v>
      </c>
      <c r="P12" t="s">
        <v>41</v>
      </c>
      <c r="Q12" s="87">
        <v>137063</v>
      </c>
      <c r="S12" s="84" t="s">
        <v>39</v>
      </c>
      <c r="T12" s="87">
        <v>37017</v>
      </c>
      <c r="V12" s="84" t="s">
        <v>43</v>
      </c>
      <c r="W12" s="87">
        <v>36321</v>
      </c>
      <c r="Y12" s="84" t="s">
        <v>40</v>
      </c>
      <c r="Z12" s="87">
        <v>86636</v>
      </c>
      <c r="AB12" s="88" t="s">
        <v>36</v>
      </c>
      <c r="AC12" s="89">
        <v>109786</v>
      </c>
    </row>
    <row r="13" spans="1:29" x14ac:dyDescent="0.3">
      <c r="A13" s="84" t="s">
        <v>42</v>
      </c>
      <c r="B13" s="85">
        <v>82333</v>
      </c>
      <c r="C13" s="77"/>
      <c r="D13" s="84" t="s">
        <v>40</v>
      </c>
      <c r="E13" s="86">
        <v>115869</v>
      </c>
      <c r="F13" s="79"/>
      <c r="G13" s="84" t="s">
        <v>42</v>
      </c>
      <c r="H13" s="87">
        <v>105369</v>
      </c>
      <c r="J13" s="84" t="s">
        <v>42</v>
      </c>
      <c r="K13" s="87">
        <v>85100</v>
      </c>
      <c r="M13" t="s">
        <v>42</v>
      </c>
      <c r="N13" s="87">
        <v>93313</v>
      </c>
      <c r="P13" t="s">
        <v>36</v>
      </c>
      <c r="Q13" s="87">
        <v>100974</v>
      </c>
      <c r="S13" s="84" t="s">
        <v>44</v>
      </c>
      <c r="T13" s="87">
        <v>22481</v>
      </c>
      <c r="V13" s="84" t="s">
        <v>28</v>
      </c>
      <c r="W13" s="87">
        <v>23428</v>
      </c>
      <c r="Y13" s="84" t="s">
        <v>33</v>
      </c>
      <c r="Z13" s="87">
        <v>68645</v>
      </c>
      <c r="AB13" s="88" t="s">
        <v>38</v>
      </c>
      <c r="AC13" s="89">
        <v>97858</v>
      </c>
    </row>
    <row r="14" spans="1:29" x14ac:dyDescent="0.3">
      <c r="A14" s="84" t="s">
        <v>45</v>
      </c>
      <c r="B14" s="85">
        <v>56812</v>
      </c>
      <c r="C14" s="77"/>
      <c r="D14" s="84" t="s">
        <v>45</v>
      </c>
      <c r="E14" s="86">
        <v>62823</v>
      </c>
      <c r="F14" s="79"/>
      <c r="G14" s="84" t="s">
        <v>45</v>
      </c>
      <c r="H14" s="87">
        <v>63769</v>
      </c>
      <c r="J14" s="84" t="s">
        <v>45</v>
      </c>
      <c r="K14" s="87">
        <v>58453</v>
      </c>
      <c r="M14" t="s">
        <v>46</v>
      </c>
      <c r="N14" s="87">
        <v>69800</v>
      </c>
      <c r="P14" t="s">
        <v>47</v>
      </c>
      <c r="Q14" s="87">
        <v>74363</v>
      </c>
      <c r="S14" s="84" t="s">
        <v>48</v>
      </c>
      <c r="T14" s="87">
        <v>15881</v>
      </c>
      <c r="V14" s="84" t="s">
        <v>49</v>
      </c>
      <c r="W14" s="87">
        <v>21530</v>
      </c>
      <c r="Y14" s="84" t="s">
        <v>44</v>
      </c>
      <c r="Z14" s="87">
        <v>56843</v>
      </c>
      <c r="AB14" s="88" t="s">
        <v>43</v>
      </c>
      <c r="AC14" s="89">
        <v>60374</v>
      </c>
    </row>
    <row r="15" spans="1:29" x14ac:dyDescent="0.3">
      <c r="A15" s="84" t="s">
        <v>44</v>
      </c>
      <c r="B15" s="85">
        <v>47149</v>
      </c>
      <c r="C15" s="77"/>
      <c r="D15" s="84" t="s">
        <v>44</v>
      </c>
      <c r="E15" s="86">
        <v>50063</v>
      </c>
      <c r="F15" s="79"/>
      <c r="G15" s="84" t="s">
        <v>50</v>
      </c>
      <c r="H15" s="87">
        <v>55063</v>
      </c>
      <c r="J15" s="84" t="s">
        <v>44</v>
      </c>
      <c r="K15" s="87">
        <v>55994</v>
      </c>
      <c r="M15" t="s">
        <v>51</v>
      </c>
      <c r="N15" s="87">
        <v>65754</v>
      </c>
      <c r="P15" t="s">
        <v>49</v>
      </c>
      <c r="Q15" s="87">
        <v>60657</v>
      </c>
      <c r="S15" s="84" t="s">
        <v>45</v>
      </c>
      <c r="T15" s="87">
        <v>14321</v>
      </c>
      <c r="V15" s="84" t="s">
        <v>52</v>
      </c>
      <c r="W15" s="87">
        <v>19928</v>
      </c>
      <c r="Y15" s="84" t="s">
        <v>48</v>
      </c>
      <c r="Z15" s="87">
        <v>44176</v>
      </c>
      <c r="AB15" s="88" t="s">
        <v>53</v>
      </c>
      <c r="AC15" s="89">
        <v>54331</v>
      </c>
    </row>
    <row r="16" spans="1:29" x14ac:dyDescent="0.3">
      <c r="A16" s="84" t="s">
        <v>54</v>
      </c>
      <c r="B16" s="85">
        <v>43840</v>
      </c>
      <c r="C16" s="77"/>
      <c r="D16" s="84" t="s">
        <v>54</v>
      </c>
      <c r="E16" s="86">
        <v>49938</v>
      </c>
      <c r="F16" s="79"/>
      <c r="G16" s="84" t="s">
        <v>44</v>
      </c>
      <c r="H16" s="87">
        <v>50743</v>
      </c>
      <c r="J16" s="84" t="s">
        <v>50</v>
      </c>
      <c r="K16" s="87">
        <v>54792</v>
      </c>
      <c r="M16" t="s">
        <v>44</v>
      </c>
      <c r="N16" s="87">
        <v>61513</v>
      </c>
      <c r="P16" t="s">
        <v>43</v>
      </c>
      <c r="Q16" s="87">
        <v>60304</v>
      </c>
      <c r="S16" s="84" t="s">
        <v>42</v>
      </c>
      <c r="T16" s="87">
        <v>14082</v>
      </c>
      <c r="V16" s="84" t="s">
        <v>53</v>
      </c>
      <c r="W16" s="87">
        <v>17829</v>
      </c>
      <c r="Y16" s="84" t="s">
        <v>45</v>
      </c>
      <c r="Z16" s="87">
        <v>43473</v>
      </c>
      <c r="AB16" s="88" t="s">
        <v>55</v>
      </c>
      <c r="AC16" s="89">
        <v>44136</v>
      </c>
    </row>
    <row r="17" spans="1:29" x14ac:dyDescent="0.3">
      <c r="A17" s="84" t="s">
        <v>51</v>
      </c>
      <c r="B17" s="85">
        <v>41991</v>
      </c>
      <c r="C17" s="77"/>
      <c r="D17" s="84" t="s">
        <v>51</v>
      </c>
      <c r="E17" s="86">
        <v>46074</v>
      </c>
      <c r="F17" s="79"/>
      <c r="G17" s="84" t="s">
        <v>51</v>
      </c>
      <c r="H17" s="87">
        <v>46773</v>
      </c>
      <c r="J17" s="84" t="s">
        <v>46</v>
      </c>
      <c r="K17" s="87">
        <v>51000</v>
      </c>
      <c r="M17" t="s">
        <v>50</v>
      </c>
      <c r="N17" s="87">
        <v>60252</v>
      </c>
      <c r="P17" t="s">
        <v>56</v>
      </c>
      <c r="Q17" s="87">
        <v>57704</v>
      </c>
      <c r="S17" s="84" t="s">
        <v>51</v>
      </c>
      <c r="T17" s="87">
        <v>11279</v>
      </c>
      <c r="V17" s="84" t="s">
        <v>57</v>
      </c>
      <c r="W17" s="87">
        <v>15515</v>
      </c>
      <c r="Y17" s="84" t="s">
        <v>46</v>
      </c>
      <c r="Z17" s="87">
        <v>40823</v>
      </c>
      <c r="AB17" s="88" t="s">
        <v>49</v>
      </c>
      <c r="AC17" s="89">
        <v>43660</v>
      </c>
    </row>
    <row r="18" spans="1:29" x14ac:dyDescent="0.3">
      <c r="A18" s="84" t="s">
        <v>58</v>
      </c>
      <c r="B18" s="87">
        <v>39828</v>
      </c>
      <c r="C18" s="77"/>
      <c r="D18" s="84" t="s">
        <v>58</v>
      </c>
      <c r="E18" s="86">
        <v>36569</v>
      </c>
      <c r="F18" s="79"/>
      <c r="G18" s="84" t="s">
        <v>59</v>
      </c>
      <c r="H18" s="87">
        <v>40856</v>
      </c>
      <c r="J18" s="84" t="s">
        <v>51</v>
      </c>
      <c r="K18" s="87">
        <v>50170</v>
      </c>
      <c r="M18" t="s">
        <v>45</v>
      </c>
      <c r="N18" s="87">
        <v>59549</v>
      </c>
      <c r="P18" t="s">
        <v>53</v>
      </c>
      <c r="Q18" s="87">
        <v>54571</v>
      </c>
      <c r="S18" s="84" t="s">
        <v>60</v>
      </c>
      <c r="T18" s="87">
        <v>10648</v>
      </c>
      <c r="V18" s="84" t="s">
        <v>61</v>
      </c>
      <c r="W18" s="87">
        <v>14052</v>
      </c>
      <c r="Y18" s="84" t="s">
        <v>51</v>
      </c>
      <c r="Z18" s="87">
        <v>38799</v>
      </c>
      <c r="AB18" s="88" t="s">
        <v>52</v>
      </c>
      <c r="AC18" s="89">
        <v>42023</v>
      </c>
    </row>
    <row r="19" spans="1:29" ht="28.8" x14ac:dyDescent="0.3">
      <c r="A19" s="84" t="s">
        <v>50</v>
      </c>
      <c r="B19" s="87">
        <v>36181</v>
      </c>
      <c r="C19" s="77"/>
      <c r="D19" s="84" t="s">
        <v>48</v>
      </c>
      <c r="E19" s="86">
        <v>35718</v>
      </c>
      <c r="F19" s="79"/>
      <c r="G19" s="84" t="s">
        <v>54</v>
      </c>
      <c r="H19" s="87">
        <v>40042</v>
      </c>
      <c r="J19" s="84" t="s">
        <v>48</v>
      </c>
      <c r="K19" s="87">
        <v>47997</v>
      </c>
      <c r="M19" t="s">
        <v>48</v>
      </c>
      <c r="N19" s="87">
        <v>53004</v>
      </c>
      <c r="P19" t="s">
        <v>55</v>
      </c>
      <c r="Q19" s="87">
        <v>53841</v>
      </c>
      <c r="S19" s="84" t="s">
        <v>62</v>
      </c>
      <c r="T19" s="87">
        <v>9545</v>
      </c>
      <c r="V19" s="84" t="s">
        <v>63</v>
      </c>
      <c r="W19" s="87">
        <v>13385</v>
      </c>
      <c r="Y19" s="84" t="s">
        <v>50</v>
      </c>
      <c r="Z19" s="87">
        <v>36861</v>
      </c>
      <c r="AB19" s="88" t="s">
        <v>64</v>
      </c>
      <c r="AC19" s="89">
        <v>41876</v>
      </c>
    </row>
    <row r="20" spans="1:29" x14ac:dyDescent="0.3">
      <c r="A20" s="84" t="s">
        <v>65</v>
      </c>
      <c r="B20" s="87">
        <v>33466</v>
      </c>
      <c r="C20" s="77"/>
      <c r="D20" s="84" t="s">
        <v>65</v>
      </c>
      <c r="E20" s="86">
        <v>35037</v>
      </c>
      <c r="F20" s="79"/>
      <c r="G20" s="90" t="s">
        <v>48</v>
      </c>
      <c r="H20" s="91">
        <v>39338</v>
      </c>
      <c r="J20" s="90" t="s">
        <v>54</v>
      </c>
      <c r="K20" s="91">
        <v>44856</v>
      </c>
      <c r="M20" t="s">
        <v>59</v>
      </c>
      <c r="N20" s="91">
        <v>46386</v>
      </c>
      <c r="P20" t="s">
        <v>64</v>
      </c>
      <c r="Q20" s="91">
        <v>37340</v>
      </c>
      <c r="S20" s="90" t="s">
        <v>50</v>
      </c>
      <c r="T20" s="91">
        <v>8159</v>
      </c>
      <c r="V20" s="90" t="s">
        <v>34</v>
      </c>
      <c r="W20" s="91">
        <v>12498</v>
      </c>
      <c r="Y20" s="90" t="s">
        <v>62</v>
      </c>
      <c r="Z20" s="91">
        <v>34734</v>
      </c>
      <c r="AB20" s="92" t="s">
        <v>66</v>
      </c>
      <c r="AC20" s="93">
        <v>37417</v>
      </c>
    </row>
    <row r="22" spans="1:29" x14ac:dyDescent="0.3">
      <c r="A22" s="136" t="s">
        <v>100</v>
      </c>
      <c r="AB22" s="141" t="s">
        <v>100</v>
      </c>
    </row>
    <row r="23" spans="1:29" x14ac:dyDescent="0.3">
      <c r="A23" s="136" t="s">
        <v>106</v>
      </c>
      <c r="AB23" s="141" t="s">
        <v>103</v>
      </c>
    </row>
  </sheetData>
  <mergeCells count="10">
    <mergeCell ref="A4:A5"/>
    <mergeCell ref="V4:V5"/>
    <mergeCell ref="Y4:Y5"/>
    <mergeCell ref="AB4:AB5"/>
    <mergeCell ref="D4:D5"/>
    <mergeCell ref="G4:G5"/>
    <mergeCell ref="J4:J5"/>
    <mergeCell ref="M4:M5"/>
    <mergeCell ref="P4:P5"/>
    <mergeCell ref="S4:S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6"/>
  <sheetViews>
    <sheetView zoomScale="130" zoomScaleNormal="130" workbookViewId="0"/>
  </sheetViews>
  <sheetFormatPr baseColWidth="10" defaultRowHeight="14.4" x14ac:dyDescent="0.3"/>
  <cols>
    <col min="1" max="1" width="25.109375" customWidth="1"/>
    <col min="2" max="16" width="8.88671875" customWidth="1"/>
  </cols>
  <sheetData>
    <row r="2" spans="1:18" ht="15.6" x14ac:dyDescent="0.3">
      <c r="A2" s="50" t="s">
        <v>19</v>
      </c>
    </row>
    <row r="3" spans="1:18" x14ac:dyDescent="0.3">
      <c r="A3" s="51"/>
    </row>
    <row r="4" spans="1:18" ht="15" thickBot="1" x14ac:dyDescent="0.35">
      <c r="A4" s="52"/>
    </row>
    <row r="5" spans="1:18" s="55" customFormat="1" ht="27" thickBot="1" x14ac:dyDescent="0.3">
      <c r="A5" s="53" t="s">
        <v>20</v>
      </c>
      <c r="B5" s="54">
        <v>2009</v>
      </c>
      <c r="C5" s="54">
        <v>2010</v>
      </c>
      <c r="D5" s="54">
        <v>2011</v>
      </c>
      <c r="E5" s="54">
        <v>2012</v>
      </c>
      <c r="F5" s="54">
        <v>2013</v>
      </c>
      <c r="G5" s="54">
        <v>2014</v>
      </c>
      <c r="H5" s="54">
        <v>2015</v>
      </c>
      <c r="I5" s="54">
        <v>2016</v>
      </c>
      <c r="J5" s="54">
        <v>2017</v>
      </c>
      <c r="K5" s="54">
        <v>2018</v>
      </c>
      <c r="L5" s="54">
        <v>2019</v>
      </c>
      <c r="M5" s="54">
        <v>2020</v>
      </c>
      <c r="N5" s="54">
        <v>2021</v>
      </c>
      <c r="O5" s="54">
        <v>2022</v>
      </c>
      <c r="P5" s="54">
        <v>2023</v>
      </c>
      <c r="Q5" s="54" t="s">
        <v>15</v>
      </c>
    </row>
    <row r="6" spans="1:18" x14ac:dyDescent="0.3">
      <c r="A6" s="162" t="s">
        <v>6</v>
      </c>
      <c r="B6" s="56">
        <v>6765</v>
      </c>
      <c r="C6" s="43">
        <v>8990</v>
      </c>
      <c r="D6" s="43">
        <v>10446</v>
      </c>
      <c r="E6" s="43">
        <v>8344</v>
      </c>
      <c r="F6" s="43">
        <v>7821</v>
      </c>
      <c r="G6" s="43">
        <v>6135</v>
      </c>
      <c r="H6" s="43">
        <v>5965</v>
      </c>
      <c r="I6" s="43">
        <v>5800</v>
      </c>
      <c r="J6" s="43">
        <v>5598</v>
      </c>
      <c r="K6" s="43">
        <v>6190</v>
      </c>
      <c r="L6" s="43">
        <v>6583</v>
      </c>
      <c r="M6" s="43">
        <v>2013</v>
      </c>
      <c r="N6" s="43">
        <v>2185</v>
      </c>
      <c r="O6" s="43">
        <v>4522</v>
      </c>
      <c r="P6" s="57">
        <v>4399</v>
      </c>
      <c r="Q6" s="58">
        <f t="shared" ref="Q6:Q13" si="0">(P6-O6)/O6</f>
        <v>-2.7200353825740823E-2</v>
      </c>
    </row>
    <row r="7" spans="1:18" x14ac:dyDescent="0.3">
      <c r="A7" s="162" t="s">
        <v>8</v>
      </c>
      <c r="B7" s="59">
        <v>1544</v>
      </c>
      <c r="C7" s="39">
        <v>1895</v>
      </c>
      <c r="D7" s="39">
        <v>1892</v>
      </c>
      <c r="E7" s="39">
        <v>1634</v>
      </c>
      <c r="F7" s="39">
        <v>1514</v>
      </c>
      <c r="G7" s="39">
        <v>1351</v>
      </c>
      <c r="H7" s="39">
        <v>1158</v>
      </c>
      <c r="I7" s="39">
        <v>1111</v>
      </c>
      <c r="J7" s="39">
        <v>1084</v>
      </c>
      <c r="K7" s="39">
        <v>980</v>
      </c>
      <c r="L7" s="39">
        <v>1011</v>
      </c>
      <c r="M7" s="39">
        <v>601</v>
      </c>
      <c r="N7" s="39">
        <v>754</v>
      </c>
      <c r="O7" s="39">
        <v>757</v>
      </c>
      <c r="P7" s="48">
        <v>264</v>
      </c>
      <c r="Q7" s="60">
        <f t="shared" si="0"/>
        <v>-0.65125495376486131</v>
      </c>
    </row>
    <row r="8" spans="1:18" x14ac:dyDescent="0.3">
      <c r="A8" s="162" t="s">
        <v>9</v>
      </c>
      <c r="B8" s="59">
        <v>369</v>
      </c>
      <c r="C8" s="39">
        <v>449</v>
      </c>
      <c r="D8" s="39">
        <v>433</v>
      </c>
      <c r="E8" s="39">
        <v>445</v>
      </c>
      <c r="F8" s="39">
        <v>462</v>
      </c>
      <c r="G8" s="39">
        <v>455</v>
      </c>
      <c r="H8" s="39">
        <v>444</v>
      </c>
      <c r="I8" s="39">
        <v>515</v>
      </c>
      <c r="J8" s="39">
        <v>578</v>
      </c>
      <c r="K8" s="39">
        <v>486</v>
      </c>
      <c r="L8" s="39">
        <v>603</v>
      </c>
      <c r="M8" s="39">
        <v>509</v>
      </c>
      <c r="N8" s="39">
        <v>472</v>
      </c>
      <c r="O8" s="39">
        <v>453</v>
      </c>
      <c r="P8" s="48">
        <v>192</v>
      </c>
      <c r="Q8" s="60">
        <f t="shared" si="0"/>
        <v>-0.57615894039735094</v>
      </c>
    </row>
    <row r="9" spans="1:18" x14ac:dyDescent="0.3">
      <c r="A9" s="162" t="s">
        <v>11</v>
      </c>
      <c r="B9" s="59">
        <v>14874</v>
      </c>
      <c r="C9" s="39">
        <v>15896</v>
      </c>
      <c r="D9" s="39">
        <v>14200</v>
      </c>
      <c r="E9" s="39">
        <v>12893</v>
      </c>
      <c r="F9" s="39">
        <v>13395</v>
      </c>
      <c r="G9" s="39">
        <v>12213</v>
      </c>
      <c r="H9" s="39">
        <v>10930</v>
      </c>
      <c r="I9" s="39">
        <v>9053</v>
      </c>
      <c r="J9" s="39">
        <v>7037</v>
      </c>
      <c r="K9" s="39">
        <v>6845</v>
      </c>
      <c r="L9" s="39">
        <v>7326</v>
      </c>
      <c r="M9" s="39">
        <v>1916</v>
      </c>
      <c r="N9" s="39">
        <v>1422</v>
      </c>
      <c r="O9" s="39">
        <v>4523</v>
      </c>
      <c r="P9" s="48">
        <v>3290</v>
      </c>
      <c r="Q9" s="60">
        <f t="shared" si="0"/>
        <v>-0.27260667698430247</v>
      </c>
    </row>
    <row r="10" spans="1:18" x14ac:dyDescent="0.3">
      <c r="A10" s="162" t="s">
        <v>21</v>
      </c>
      <c r="B10" s="59">
        <v>201</v>
      </c>
      <c r="C10" s="39">
        <v>373</v>
      </c>
      <c r="D10" s="39">
        <v>204</v>
      </c>
      <c r="E10" s="39">
        <v>223</v>
      </c>
      <c r="F10" s="39">
        <v>185</v>
      </c>
      <c r="G10" s="39">
        <v>196</v>
      </c>
      <c r="H10" s="39">
        <v>154</v>
      </c>
      <c r="I10" s="39">
        <v>120</v>
      </c>
      <c r="J10" s="39">
        <v>99</v>
      </c>
      <c r="K10" s="39">
        <v>108</v>
      </c>
      <c r="L10" s="39">
        <v>98</v>
      </c>
      <c r="M10" s="39">
        <v>53</v>
      </c>
      <c r="N10" s="40">
        <v>85</v>
      </c>
      <c r="O10" s="39">
        <v>121</v>
      </c>
      <c r="P10" s="48">
        <v>190</v>
      </c>
      <c r="Q10" s="60">
        <f t="shared" si="0"/>
        <v>0.57024793388429751</v>
      </c>
    </row>
    <row r="11" spans="1:18" x14ac:dyDescent="0.3">
      <c r="A11" s="162" t="s">
        <v>12</v>
      </c>
      <c r="B11" s="59">
        <v>625</v>
      </c>
      <c r="C11" s="39">
        <v>572</v>
      </c>
      <c r="D11" s="39">
        <v>366</v>
      </c>
      <c r="E11" s="39">
        <v>534</v>
      </c>
      <c r="F11" s="39">
        <v>539</v>
      </c>
      <c r="G11" s="39">
        <v>584</v>
      </c>
      <c r="H11" s="39">
        <v>702</v>
      </c>
      <c r="I11" s="39">
        <v>303</v>
      </c>
      <c r="J11" s="39">
        <v>367</v>
      </c>
      <c r="K11" s="39">
        <v>419</v>
      </c>
      <c r="L11" s="39">
        <v>311</v>
      </c>
      <c r="M11" s="39">
        <v>100</v>
      </c>
      <c r="N11" s="39">
        <v>132</v>
      </c>
      <c r="O11" s="39">
        <v>178</v>
      </c>
      <c r="P11" s="48">
        <v>54</v>
      </c>
      <c r="Q11" s="60">
        <f t="shared" si="0"/>
        <v>-0.6966292134831461</v>
      </c>
    </row>
    <row r="12" spans="1:18" x14ac:dyDescent="0.3">
      <c r="A12" s="162" t="s">
        <v>13</v>
      </c>
      <c r="B12" s="59">
        <v>6066</v>
      </c>
      <c r="C12" s="39">
        <v>6174</v>
      </c>
      <c r="D12" s="39">
        <v>7390</v>
      </c>
      <c r="E12" s="39">
        <v>7482</v>
      </c>
      <c r="F12" s="39">
        <v>9273</v>
      </c>
      <c r="G12" s="39">
        <v>11032</v>
      </c>
      <c r="H12" s="39">
        <v>12578</v>
      </c>
      <c r="I12" s="39">
        <v>12529</v>
      </c>
      <c r="J12" s="39">
        <v>10811</v>
      </c>
      <c r="K12" s="39">
        <v>11293</v>
      </c>
      <c r="L12" s="39">
        <v>11455</v>
      </c>
      <c r="M12" s="39">
        <v>2756</v>
      </c>
      <c r="N12" s="40">
        <v>845</v>
      </c>
      <c r="O12" s="39">
        <v>3665</v>
      </c>
      <c r="P12" s="48">
        <v>6073</v>
      </c>
      <c r="Q12" s="60">
        <f t="shared" si="0"/>
        <v>0.65702592087312417</v>
      </c>
    </row>
    <row r="13" spans="1:18" x14ac:dyDescent="0.3">
      <c r="A13" s="162" t="s">
        <v>22</v>
      </c>
      <c r="B13" s="137">
        <v>30444</v>
      </c>
      <c r="C13" s="138">
        <v>34349</v>
      </c>
      <c r="D13" s="138">
        <v>34931</v>
      </c>
      <c r="E13" s="138">
        <v>31555</v>
      </c>
      <c r="F13" s="138">
        <v>33189</v>
      </c>
      <c r="G13" s="138">
        <f>SUM(G6:G12)</f>
        <v>31966</v>
      </c>
      <c r="H13" s="138">
        <f>SUM(H6:H12)</f>
        <v>31931</v>
      </c>
      <c r="I13" s="138">
        <f>SUM(I6:I12)</f>
        <v>29431</v>
      </c>
      <c r="J13" s="138">
        <f>SUM(J6:J12)</f>
        <v>25574</v>
      </c>
      <c r="K13" s="138">
        <f>SUM(K6:K12)</f>
        <v>26321</v>
      </c>
      <c r="L13" s="138">
        <v>27387</v>
      </c>
      <c r="M13" s="138">
        <v>7948</v>
      </c>
      <c r="N13" s="138">
        <v>5895</v>
      </c>
      <c r="O13" s="138">
        <v>14219</v>
      </c>
      <c r="P13" s="139">
        <v>14462</v>
      </c>
      <c r="Q13" s="140">
        <f t="shared" si="0"/>
        <v>1.708980940994444E-2</v>
      </c>
      <c r="R13" s="61"/>
    </row>
    <row r="14" spans="1:18" ht="15" thickBot="1" x14ac:dyDescent="0.35">
      <c r="A14" s="163" t="s">
        <v>104</v>
      </c>
      <c r="B14" s="62"/>
      <c r="C14" s="63">
        <f t="shared" ref="C14:P14" si="1">(C13-B13)/B13</f>
        <v>0.12826829588753119</v>
      </c>
      <c r="D14" s="63">
        <f t="shared" si="1"/>
        <v>1.6943724708142885E-2</v>
      </c>
      <c r="E14" s="63">
        <f t="shared" si="1"/>
        <v>-9.6647676848644476E-2</v>
      </c>
      <c r="F14" s="63">
        <f t="shared" si="1"/>
        <v>5.178260180636983E-2</v>
      </c>
      <c r="G14" s="63">
        <f t="shared" si="1"/>
        <v>-3.6849558588689026E-2</v>
      </c>
      <c r="H14" s="63">
        <f t="shared" si="1"/>
        <v>-1.0949133454295188E-3</v>
      </c>
      <c r="I14" s="63">
        <f t="shared" si="1"/>
        <v>-7.8293821051642606E-2</v>
      </c>
      <c r="J14" s="63">
        <f t="shared" si="1"/>
        <v>-0.13105229180116204</v>
      </c>
      <c r="K14" s="63">
        <f t="shared" si="1"/>
        <v>2.9209353249393916E-2</v>
      </c>
      <c r="L14" s="63">
        <f t="shared" si="1"/>
        <v>4.0499981003761253E-2</v>
      </c>
      <c r="M14" s="63">
        <f t="shared" si="1"/>
        <v>-0.70978931609887908</v>
      </c>
      <c r="N14" s="63">
        <f t="shared" si="1"/>
        <v>-0.25830397584297937</v>
      </c>
      <c r="O14" s="63">
        <f t="shared" si="1"/>
        <v>1.4120441051738761</v>
      </c>
      <c r="P14" s="64">
        <f t="shared" si="1"/>
        <v>1.708980940994444E-2</v>
      </c>
      <c r="Q14" s="65"/>
    </row>
    <row r="15" spans="1:18" x14ac:dyDescent="0.3">
      <c r="A15" s="131" t="s">
        <v>100</v>
      </c>
    </row>
    <row r="16" spans="1:18" x14ac:dyDescent="0.3">
      <c r="A16" s="13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Général</vt:lpstr>
      <vt:lpstr>CS</vt:lpstr>
      <vt:lpstr>LS</vt:lpstr>
      <vt:lpstr>Nationalités</vt:lpstr>
      <vt:lpstr>DOM</vt:lpstr>
    </vt:vector>
  </TitlesOfParts>
  <Company>DSIC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GHIORGHITA Eliza</dc:creator>
  <cp:lastModifiedBy>BRIZARD Agnes</cp:lastModifiedBy>
  <dcterms:created xsi:type="dcterms:W3CDTF">2024-01-17T18:20:49Z</dcterms:created>
  <dcterms:modified xsi:type="dcterms:W3CDTF">2024-01-24T12:16:14Z</dcterms:modified>
</cp:coreProperties>
</file>