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100_Personnel\30-Typhaine\RP2014\Chiffres-Clés2014\"/>
    </mc:Choice>
  </mc:AlternateContent>
  <bookViews>
    <workbookView xWindow="0" yWindow="0" windowWidth="21600" windowHeight="9735"/>
  </bookViews>
  <sheets>
    <sheet name="Sommaire" sheetId="15" r:id="rId1"/>
    <sheet name="Men0" sheetId="14" r:id="rId2"/>
    <sheet name="Men1" sheetId="1" r:id="rId3"/>
    <sheet name="Men2" sheetId="9" r:id="rId4"/>
    <sheet name="Men3" sheetId="2" r:id="rId5"/>
    <sheet name="Men3_H" sheetId="3" r:id="rId6"/>
    <sheet name="Men3_F" sheetId="4" r:id="rId7"/>
    <sheet name="Men4" sheetId="5" r:id="rId8"/>
    <sheet name="Men4_H" sheetId="6" r:id="rId9"/>
    <sheet name="Men4_F" sheetId="7" r:id="rId10"/>
    <sheet name="Men5" sheetId="8" r:id="rId11"/>
    <sheet name="Men6" sheetId="10" r:id="rId12"/>
    <sheet name="Men7" sheetId="11" r:id="rId13"/>
    <sheet name="Men7_H" sheetId="12" r:id="rId14"/>
    <sheet name="Men7_F" sheetId="13" r:id="rId15"/>
  </sheets>
  <definedNames>
    <definedName name="_xlnm.Print_Area" localSheetId="1">Men0!$A$1:$K$13</definedName>
    <definedName name="_xlnm.Print_Area" localSheetId="2">'Men1'!$A$1:$H$44</definedName>
    <definedName name="_xlnm.Print_Area" localSheetId="3">'Men2'!$A$1:$H$46</definedName>
    <definedName name="_xlnm.Print_Area" localSheetId="4">'Men3'!$A$1:$H$41</definedName>
    <definedName name="_xlnm.Print_Area" localSheetId="6">Men3_F!$A$1:$H$41</definedName>
    <definedName name="_xlnm.Print_Area" localSheetId="5">Men3_H!$A$1:$H$41</definedName>
    <definedName name="_xlnm.Print_Area" localSheetId="7">'Men4'!$A$1:$H$41</definedName>
    <definedName name="_xlnm.Print_Area" localSheetId="9">Men4_F!$A$1:$H$41</definedName>
    <definedName name="_xlnm.Print_Area" localSheetId="8">Men4_H!$A$1:$H$41</definedName>
    <definedName name="_xlnm.Print_Area" localSheetId="10">'Men5'!$A$1:$I$32</definedName>
    <definedName name="_xlnm.Print_Area" localSheetId="11">'Men6'!$A$1:$I$34</definedName>
    <definedName name="_xlnm.Print_Area" localSheetId="12">'Men7'!$A$1:$I$46</definedName>
    <definedName name="_xlnm.Print_Area" localSheetId="14">Men7_F!$A$1:$I$47</definedName>
    <definedName name="_xlnm.Print_Area" localSheetId="13">Men7_H!$A$1:$I$47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9" l="1"/>
  <c r="H27" i="9"/>
  <c r="H26" i="9"/>
  <c r="H25" i="9"/>
  <c r="H24" i="9"/>
  <c r="H23" i="9"/>
  <c r="H22" i="9"/>
  <c r="H21" i="9"/>
  <c r="H20" i="9"/>
  <c r="G28" i="9"/>
  <c r="F28" i="9"/>
  <c r="E28" i="9"/>
  <c r="D28" i="9"/>
  <c r="C28" i="9"/>
  <c r="B28" i="9"/>
  <c r="A31" i="13" l="1"/>
  <c r="A15" i="13"/>
  <c r="A31" i="12"/>
  <c r="A15" i="12"/>
  <c r="A23" i="10"/>
  <c r="A11" i="10"/>
  <c r="A31" i="9"/>
  <c r="A15" i="9"/>
  <c r="A8" i="14"/>
  <c r="H28" i="13" l="1"/>
  <c r="G28" i="13"/>
  <c r="F28" i="13"/>
  <c r="F28" i="11" s="1"/>
  <c r="E28" i="13"/>
  <c r="E28" i="11" s="1"/>
  <c r="D28" i="13"/>
  <c r="C28" i="13"/>
  <c r="B28" i="13"/>
  <c r="I27" i="13"/>
  <c r="I27" i="11" s="1"/>
  <c r="I26" i="13"/>
  <c r="I25" i="13"/>
  <c r="I24" i="13"/>
  <c r="I23" i="13"/>
  <c r="I23" i="11" s="1"/>
  <c r="I22" i="13"/>
  <c r="I21" i="13"/>
  <c r="I20" i="13"/>
  <c r="I12" i="13"/>
  <c r="H12" i="13"/>
  <c r="G12" i="13"/>
  <c r="F12" i="13"/>
  <c r="E12" i="13"/>
  <c r="D12" i="13"/>
  <c r="C12" i="13"/>
  <c r="B12" i="13"/>
  <c r="I11" i="13"/>
  <c r="I10" i="13"/>
  <c r="I9" i="13"/>
  <c r="I8" i="13"/>
  <c r="I7" i="13"/>
  <c r="I6" i="13"/>
  <c r="I5" i="13"/>
  <c r="I4" i="13"/>
  <c r="H28" i="12"/>
  <c r="H28" i="11" s="1"/>
  <c r="G28" i="12"/>
  <c r="F28" i="12"/>
  <c r="E28" i="12"/>
  <c r="D28" i="12"/>
  <c r="C28" i="12"/>
  <c r="B28" i="12"/>
  <c r="I27" i="12"/>
  <c r="I26" i="12"/>
  <c r="I25" i="12"/>
  <c r="I24" i="12"/>
  <c r="I23" i="12"/>
  <c r="I22" i="12"/>
  <c r="I21" i="12"/>
  <c r="I20" i="12"/>
  <c r="C12" i="12"/>
  <c r="C12" i="11" s="1"/>
  <c r="D12" i="12"/>
  <c r="D12" i="11" s="1"/>
  <c r="E12" i="12"/>
  <c r="F12" i="12"/>
  <c r="G12" i="12"/>
  <c r="G12" i="11" s="1"/>
  <c r="H12" i="12"/>
  <c r="H12" i="11" s="1"/>
  <c r="B12" i="12"/>
  <c r="I5" i="12"/>
  <c r="I6" i="12"/>
  <c r="I6" i="11" s="1"/>
  <c r="I7" i="12"/>
  <c r="I7" i="11" s="1"/>
  <c r="I8" i="12"/>
  <c r="I9" i="12"/>
  <c r="I9" i="11" s="1"/>
  <c r="I10" i="12"/>
  <c r="I10" i="11" s="1"/>
  <c r="I11" i="12"/>
  <c r="I4" i="12"/>
  <c r="B4" i="11"/>
  <c r="C4" i="11"/>
  <c r="D4" i="11"/>
  <c r="E4" i="11"/>
  <c r="F4" i="11"/>
  <c r="G4" i="11"/>
  <c r="H4" i="11"/>
  <c r="B5" i="11"/>
  <c r="C5" i="11"/>
  <c r="D5" i="11"/>
  <c r="E5" i="11"/>
  <c r="A15" i="11" s="1"/>
  <c r="F5" i="11"/>
  <c r="G5" i="11"/>
  <c r="H5" i="11"/>
  <c r="B6" i="11"/>
  <c r="C6" i="11"/>
  <c r="D6" i="11"/>
  <c r="E6" i="11"/>
  <c r="F6" i="11"/>
  <c r="G6" i="11"/>
  <c r="H6" i="11"/>
  <c r="B7" i="11"/>
  <c r="C7" i="11"/>
  <c r="D7" i="11"/>
  <c r="E7" i="11"/>
  <c r="F7" i="11"/>
  <c r="G7" i="11"/>
  <c r="H7" i="11"/>
  <c r="B8" i="11"/>
  <c r="C8" i="11"/>
  <c r="D8" i="11"/>
  <c r="E8" i="11"/>
  <c r="F8" i="11"/>
  <c r="G8" i="11"/>
  <c r="H8" i="11"/>
  <c r="B9" i="11"/>
  <c r="C9" i="11"/>
  <c r="D9" i="11"/>
  <c r="E9" i="11"/>
  <c r="F9" i="11"/>
  <c r="G9" i="11"/>
  <c r="H9" i="11"/>
  <c r="B10" i="11"/>
  <c r="C10" i="11"/>
  <c r="D10" i="11"/>
  <c r="E10" i="11"/>
  <c r="F10" i="11"/>
  <c r="G10" i="11"/>
  <c r="H10" i="11"/>
  <c r="B11" i="11"/>
  <c r="C11" i="11"/>
  <c r="D11" i="11"/>
  <c r="E11" i="11"/>
  <c r="F11" i="11"/>
  <c r="G11" i="11"/>
  <c r="H11" i="11"/>
  <c r="B20" i="11"/>
  <c r="C20" i="11"/>
  <c r="D20" i="11"/>
  <c r="E20" i="11"/>
  <c r="F20" i="11"/>
  <c r="G20" i="11"/>
  <c r="H20" i="11"/>
  <c r="B21" i="11"/>
  <c r="C21" i="11"/>
  <c r="D21" i="11"/>
  <c r="E21" i="11"/>
  <c r="A31" i="11" s="1"/>
  <c r="F21" i="11"/>
  <c r="G21" i="11"/>
  <c r="H21" i="11"/>
  <c r="B22" i="11"/>
  <c r="C22" i="11"/>
  <c r="D22" i="11"/>
  <c r="E22" i="11"/>
  <c r="F22" i="11"/>
  <c r="G22" i="11"/>
  <c r="H22" i="11"/>
  <c r="B23" i="11"/>
  <c r="C23" i="11"/>
  <c r="D23" i="11"/>
  <c r="E23" i="11"/>
  <c r="F23" i="11"/>
  <c r="G23" i="11"/>
  <c r="H23" i="11"/>
  <c r="B24" i="11"/>
  <c r="C24" i="11"/>
  <c r="D24" i="11"/>
  <c r="E24" i="11"/>
  <c r="F24" i="11"/>
  <c r="G24" i="11"/>
  <c r="H24" i="11"/>
  <c r="I24" i="11"/>
  <c r="B25" i="11"/>
  <c r="C25" i="11"/>
  <c r="D25" i="11"/>
  <c r="E25" i="11"/>
  <c r="F25" i="11"/>
  <c r="G25" i="11"/>
  <c r="H25" i="11"/>
  <c r="I25" i="11"/>
  <c r="B26" i="11"/>
  <c r="C26" i="11"/>
  <c r="D26" i="11"/>
  <c r="E26" i="11"/>
  <c r="F26" i="11"/>
  <c r="G26" i="11"/>
  <c r="H26" i="11"/>
  <c r="I26" i="11"/>
  <c r="B27" i="11"/>
  <c r="C27" i="11"/>
  <c r="D27" i="11"/>
  <c r="E27" i="11"/>
  <c r="F27" i="11"/>
  <c r="G27" i="11"/>
  <c r="H27" i="11"/>
  <c r="G28" i="11"/>
  <c r="H20" i="10"/>
  <c r="G20" i="10"/>
  <c r="F20" i="10"/>
  <c r="E20" i="10"/>
  <c r="D20" i="10"/>
  <c r="C20" i="10"/>
  <c r="B20" i="10"/>
  <c r="I19" i="10"/>
  <c r="I18" i="10"/>
  <c r="I17" i="10"/>
  <c r="I16" i="10"/>
  <c r="C8" i="10"/>
  <c r="D8" i="10"/>
  <c r="E8" i="10"/>
  <c r="F8" i="10"/>
  <c r="G8" i="10"/>
  <c r="H8" i="10"/>
  <c r="B8" i="10"/>
  <c r="I5" i="10"/>
  <c r="I6" i="10"/>
  <c r="I7" i="10"/>
  <c r="I4" i="10"/>
  <c r="H19" i="8"/>
  <c r="G19" i="8"/>
  <c r="F19" i="8"/>
  <c r="E19" i="8"/>
  <c r="D19" i="8"/>
  <c r="C19" i="8"/>
  <c r="B19" i="8"/>
  <c r="I18" i="8"/>
  <c r="I17" i="8"/>
  <c r="I16" i="8"/>
  <c r="I15" i="8"/>
  <c r="C8" i="8"/>
  <c r="D8" i="8"/>
  <c r="E8" i="8"/>
  <c r="F8" i="8"/>
  <c r="G8" i="8"/>
  <c r="H8" i="8"/>
  <c r="B8" i="8"/>
  <c r="I5" i="8"/>
  <c r="I8" i="8" s="1"/>
  <c r="I6" i="8"/>
  <c r="I7" i="8"/>
  <c r="I4" i="8"/>
  <c r="G25" i="7"/>
  <c r="F25" i="7"/>
  <c r="E25" i="7"/>
  <c r="D25" i="7"/>
  <c r="C25" i="7"/>
  <c r="B25" i="7"/>
  <c r="H24" i="7"/>
  <c r="H23" i="7"/>
  <c r="H22" i="7"/>
  <c r="H21" i="7"/>
  <c r="H20" i="7"/>
  <c r="H19" i="7"/>
  <c r="H18" i="7"/>
  <c r="H25" i="7" s="1"/>
  <c r="G11" i="7"/>
  <c r="F11" i="7"/>
  <c r="E11" i="7"/>
  <c r="D11" i="7"/>
  <c r="C11" i="7"/>
  <c r="B11" i="7"/>
  <c r="H10" i="7"/>
  <c r="H9" i="7"/>
  <c r="H8" i="7"/>
  <c r="H11" i="7" s="1"/>
  <c r="H7" i="7"/>
  <c r="H6" i="7"/>
  <c r="H5" i="7"/>
  <c r="H4" i="7"/>
  <c r="H24" i="6"/>
  <c r="H23" i="6"/>
  <c r="H22" i="6"/>
  <c r="H21" i="6"/>
  <c r="H20" i="6"/>
  <c r="H19" i="6"/>
  <c r="H18" i="6"/>
  <c r="G25" i="6"/>
  <c r="F25" i="6"/>
  <c r="E25" i="6"/>
  <c r="D25" i="6"/>
  <c r="C25" i="6"/>
  <c r="B25" i="6"/>
  <c r="C11" i="6"/>
  <c r="D11" i="6"/>
  <c r="E11" i="6"/>
  <c r="F11" i="6"/>
  <c r="G11" i="6"/>
  <c r="B11" i="6"/>
  <c r="H5" i="6"/>
  <c r="H6" i="6"/>
  <c r="H7" i="6"/>
  <c r="H8" i="6"/>
  <c r="H9" i="6"/>
  <c r="H10" i="6"/>
  <c r="H4" i="6"/>
  <c r="G25" i="4"/>
  <c r="F25" i="4"/>
  <c r="E25" i="4"/>
  <c r="D25" i="4"/>
  <c r="C25" i="4"/>
  <c r="B25" i="4"/>
  <c r="H24" i="4"/>
  <c r="H23" i="4"/>
  <c r="H22" i="4"/>
  <c r="H21" i="4"/>
  <c r="H20" i="4"/>
  <c r="H19" i="4"/>
  <c r="H18" i="4"/>
  <c r="C11" i="4"/>
  <c r="D11" i="4"/>
  <c r="E11" i="4"/>
  <c r="F11" i="4"/>
  <c r="G11" i="4"/>
  <c r="B11" i="4"/>
  <c r="H5" i="4"/>
  <c r="H6" i="4"/>
  <c r="H7" i="4"/>
  <c r="H8" i="4"/>
  <c r="H9" i="4"/>
  <c r="H10" i="4"/>
  <c r="H4" i="4"/>
  <c r="G25" i="3"/>
  <c r="F25" i="3"/>
  <c r="E25" i="3"/>
  <c r="D25" i="3"/>
  <c r="C25" i="3"/>
  <c r="B25" i="3"/>
  <c r="H24" i="3"/>
  <c r="H23" i="3"/>
  <c r="H22" i="3"/>
  <c r="H21" i="3"/>
  <c r="H20" i="3"/>
  <c r="H19" i="3"/>
  <c r="H18" i="3"/>
  <c r="C11" i="3"/>
  <c r="D11" i="3"/>
  <c r="E11" i="3"/>
  <c r="F11" i="3"/>
  <c r="G11" i="3"/>
  <c r="B11" i="3"/>
  <c r="H5" i="3"/>
  <c r="H6" i="3"/>
  <c r="H7" i="3"/>
  <c r="H8" i="3"/>
  <c r="H9" i="3"/>
  <c r="H10" i="3"/>
  <c r="H4" i="3"/>
  <c r="C12" i="9"/>
  <c r="D12" i="9"/>
  <c r="E12" i="9"/>
  <c r="F12" i="9"/>
  <c r="G12" i="9"/>
  <c r="B12" i="9"/>
  <c r="H5" i="9"/>
  <c r="H6" i="9"/>
  <c r="H7" i="9"/>
  <c r="H8" i="9"/>
  <c r="H9" i="9"/>
  <c r="H10" i="9"/>
  <c r="H11" i="9"/>
  <c r="H4" i="9"/>
  <c r="G27" i="1"/>
  <c r="F27" i="1"/>
  <c r="E27" i="1"/>
  <c r="D27" i="1"/>
  <c r="C27" i="1"/>
  <c r="B27" i="1"/>
  <c r="H27" i="1" s="1"/>
  <c r="H26" i="1"/>
  <c r="H25" i="1"/>
  <c r="H24" i="1"/>
  <c r="H23" i="1"/>
  <c r="H22" i="1"/>
  <c r="H21" i="1"/>
  <c r="H20" i="1"/>
  <c r="H19" i="1"/>
  <c r="C12" i="1"/>
  <c r="D12" i="1"/>
  <c r="E12" i="1"/>
  <c r="F12" i="1"/>
  <c r="G12" i="1"/>
  <c r="B12" i="1"/>
  <c r="H5" i="1"/>
  <c r="H6" i="1"/>
  <c r="H7" i="1"/>
  <c r="H8" i="1"/>
  <c r="H9" i="1"/>
  <c r="H10" i="1"/>
  <c r="H11" i="1"/>
  <c r="H4" i="1"/>
  <c r="I8" i="11" l="1"/>
  <c r="I28" i="13"/>
  <c r="I28" i="11" s="1"/>
  <c r="I5" i="11"/>
  <c r="I4" i="11"/>
  <c r="I28" i="12"/>
  <c r="I8" i="10"/>
  <c r="I20" i="10"/>
  <c r="I19" i="8"/>
  <c r="H25" i="6"/>
  <c r="H11" i="6"/>
  <c r="H25" i="4"/>
  <c r="H25" i="3"/>
  <c r="H11" i="4"/>
  <c r="H11" i="3"/>
  <c r="H12" i="1"/>
  <c r="B28" i="11"/>
  <c r="I21" i="11"/>
  <c r="C28" i="11"/>
  <c r="I22" i="11"/>
  <c r="D28" i="11"/>
  <c r="B12" i="11"/>
  <c r="I11" i="11"/>
  <c r="F12" i="11"/>
  <c r="E12" i="11"/>
  <c r="I20" i="11"/>
  <c r="I12" i="12"/>
  <c r="I12" i="11" s="1"/>
  <c r="H12" i="9"/>
  <c r="I44" i="13" l="1"/>
  <c r="H44" i="13"/>
  <c r="G44" i="13"/>
  <c r="F44" i="13"/>
  <c r="E44" i="13"/>
  <c r="D44" i="13"/>
  <c r="C44" i="13"/>
  <c r="B44" i="13"/>
  <c r="I43" i="13"/>
  <c r="H43" i="13"/>
  <c r="G43" i="13"/>
  <c r="F43" i="13"/>
  <c r="E43" i="13"/>
  <c r="D43" i="13"/>
  <c r="C43" i="13"/>
  <c r="B43" i="13"/>
  <c r="I42" i="13"/>
  <c r="H42" i="13"/>
  <c r="G42" i="13"/>
  <c r="F42" i="13"/>
  <c r="E42" i="13"/>
  <c r="D42" i="13"/>
  <c r="C42" i="13"/>
  <c r="B42" i="13"/>
  <c r="I41" i="13"/>
  <c r="H41" i="13"/>
  <c r="G41" i="13"/>
  <c r="F41" i="13"/>
  <c r="E41" i="13"/>
  <c r="D41" i="13"/>
  <c r="C41" i="13"/>
  <c r="B41" i="13"/>
  <c r="I40" i="13"/>
  <c r="H40" i="13"/>
  <c r="G40" i="13"/>
  <c r="F40" i="13"/>
  <c r="E40" i="13"/>
  <c r="D40" i="13"/>
  <c r="C40" i="13"/>
  <c r="B40" i="13"/>
  <c r="I39" i="13"/>
  <c r="H39" i="13"/>
  <c r="G39" i="13"/>
  <c r="F39" i="13"/>
  <c r="E39" i="13"/>
  <c r="D39" i="13"/>
  <c r="C39" i="13"/>
  <c r="B39" i="13"/>
  <c r="I38" i="13"/>
  <c r="H38" i="13"/>
  <c r="G38" i="13"/>
  <c r="F38" i="13"/>
  <c r="E38" i="13"/>
  <c r="D38" i="13"/>
  <c r="C38" i="13"/>
  <c r="B38" i="13"/>
  <c r="I37" i="13"/>
  <c r="H37" i="13"/>
  <c r="G37" i="13"/>
  <c r="F37" i="13"/>
  <c r="E37" i="13"/>
  <c r="D37" i="13"/>
  <c r="C37" i="13"/>
  <c r="B37" i="13"/>
  <c r="I36" i="13"/>
  <c r="H36" i="13"/>
  <c r="G36" i="13"/>
  <c r="F36" i="13"/>
  <c r="E36" i="13"/>
  <c r="D36" i="13"/>
  <c r="C36" i="13"/>
  <c r="B36" i="13"/>
  <c r="I44" i="12"/>
  <c r="I44" i="11" s="1"/>
  <c r="H44" i="12"/>
  <c r="H44" i="11" s="1"/>
  <c r="G44" i="12"/>
  <c r="G44" i="11" s="1"/>
  <c r="F44" i="12"/>
  <c r="F44" i="11" s="1"/>
  <c r="E44" i="12"/>
  <c r="E44" i="11" s="1"/>
  <c r="D44" i="12"/>
  <c r="D44" i="11" s="1"/>
  <c r="C44" i="12"/>
  <c r="C44" i="11" s="1"/>
  <c r="B44" i="12"/>
  <c r="B44" i="11" s="1"/>
  <c r="I43" i="12"/>
  <c r="I43" i="11" s="1"/>
  <c r="H43" i="12"/>
  <c r="H43" i="11" s="1"/>
  <c r="G43" i="12"/>
  <c r="G43" i="11" s="1"/>
  <c r="F43" i="12"/>
  <c r="F43" i="11" s="1"/>
  <c r="E43" i="12"/>
  <c r="E43" i="11" s="1"/>
  <c r="D43" i="12"/>
  <c r="D43" i="11" s="1"/>
  <c r="C43" i="12"/>
  <c r="C43" i="11" s="1"/>
  <c r="B43" i="12"/>
  <c r="I42" i="12"/>
  <c r="I42" i="11" s="1"/>
  <c r="H42" i="12"/>
  <c r="H42" i="11" s="1"/>
  <c r="G42" i="12"/>
  <c r="G42" i="11" s="1"/>
  <c r="F42" i="12"/>
  <c r="F42" i="11" s="1"/>
  <c r="E42" i="12"/>
  <c r="E42" i="11" s="1"/>
  <c r="D42" i="12"/>
  <c r="C42" i="12"/>
  <c r="C42" i="11" s="1"/>
  <c r="B42" i="12"/>
  <c r="B42" i="11" s="1"/>
  <c r="I41" i="12"/>
  <c r="I41" i="11" s="1"/>
  <c r="H41" i="12"/>
  <c r="H41" i="11" s="1"/>
  <c r="G41" i="12"/>
  <c r="G41" i="11" s="1"/>
  <c r="F41" i="12"/>
  <c r="F41" i="11" s="1"/>
  <c r="E41" i="12"/>
  <c r="D41" i="12"/>
  <c r="D41" i="11" s="1"/>
  <c r="C41" i="12"/>
  <c r="C41" i="11" s="1"/>
  <c r="B41" i="12"/>
  <c r="B41" i="11" s="1"/>
  <c r="I40" i="12"/>
  <c r="I40" i="11" s="1"/>
  <c r="H40" i="12"/>
  <c r="H40" i="11" s="1"/>
  <c r="G40" i="12"/>
  <c r="G40" i="11" s="1"/>
  <c r="F40" i="12"/>
  <c r="F40" i="11" s="1"/>
  <c r="E40" i="12"/>
  <c r="E40" i="11" s="1"/>
  <c r="D40" i="12"/>
  <c r="D40" i="11" s="1"/>
  <c r="C40" i="12"/>
  <c r="C40" i="11" s="1"/>
  <c r="B40" i="12"/>
  <c r="B40" i="11" s="1"/>
  <c r="I39" i="12"/>
  <c r="I39" i="11" s="1"/>
  <c r="H39" i="12"/>
  <c r="H39" i="11" s="1"/>
  <c r="G39" i="12"/>
  <c r="G39" i="11" s="1"/>
  <c r="F39" i="12"/>
  <c r="F39" i="11" s="1"/>
  <c r="E39" i="12"/>
  <c r="E39" i="11" s="1"/>
  <c r="D39" i="12"/>
  <c r="D39" i="11" s="1"/>
  <c r="C39" i="12"/>
  <c r="C39" i="11" s="1"/>
  <c r="B39" i="12"/>
  <c r="B39" i="11" s="1"/>
  <c r="I38" i="12"/>
  <c r="I38" i="11" s="1"/>
  <c r="H38" i="12"/>
  <c r="H38" i="11" s="1"/>
  <c r="G38" i="12"/>
  <c r="G38" i="11" s="1"/>
  <c r="F38" i="12"/>
  <c r="F38" i="11" s="1"/>
  <c r="E38" i="12"/>
  <c r="E38" i="11" s="1"/>
  <c r="D38" i="12"/>
  <c r="D38" i="11" s="1"/>
  <c r="C38" i="12"/>
  <c r="C38" i="11" s="1"/>
  <c r="B38" i="12"/>
  <c r="B38" i="11" s="1"/>
  <c r="I37" i="12"/>
  <c r="I37" i="11" s="1"/>
  <c r="H37" i="12"/>
  <c r="H37" i="11" s="1"/>
  <c r="G37" i="12"/>
  <c r="G37" i="11" s="1"/>
  <c r="F37" i="12"/>
  <c r="F37" i="11" s="1"/>
  <c r="E37" i="12"/>
  <c r="E37" i="11" s="1"/>
  <c r="D37" i="12"/>
  <c r="D37" i="11" s="1"/>
  <c r="C37" i="12"/>
  <c r="C37" i="11" s="1"/>
  <c r="B37" i="12"/>
  <c r="B37" i="11" s="1"/>
  <c r="I36" i="12"/>
  <c r="I36" i="11" s="1"/>
  <c r="H36" i="12"/>
  <c r="H36" i="11" s="1"/>
  <c r="G36" i="12"/>
  <c r="G36" i="11" s="1"/>
  <c r="F36" i="12"/>
  <c r="F36" i="11" s="1"/>
  <c r="E36" i="12"/>
  <c r="D36" i="12"/>
  <c r="D36" i="11" s="1"/>
  <c r="C36" i="12"/>
  <c r="C36" i="11" s="1"/>
  <c r="B36" i="12"/>
  <c r="B36" i="11" s="1"/>
  <c r="I32" i="10"/>
  <c r="H32" i="10"/>
  <c r="G32" i="10"/>
  <c r="F32" i="10"/>
  <c r="E32" i="10"/>
  <c r="D32" i="10"/>
  <c r="C32" i="10"/>
  <c r="B32" i="10"/>
  <c r="I31" i="10"/>
  <c r="H31" i="10"/>
  <c r="G31" i="10"/>
  <c r="F31" i="10"/>
  <c r="E31" i="10"/>
  <c r="D31" i="10"/>
  <c r="C31" i="10"/>
  <c r="B31" i="10"/>
  <c r="I30" i="10"/>
  <c r="H30" i="10"/>
  <c r="G30" i="10"/>
  <c r="F30" i="10"/>
  <c r="E30" i="10"/>
  <c r="D30" i="10"/>
  <c r="C30" i="10"/>
  <c r="B30" i="10"/>
  <c r="I29" i="10"/>
  <c r="H29" i="10"/>
  <c r="G29" i="10"/>
  <c r="F29" i="10"/>
  <c r="E29" i="10"/>
  <c r="D29" i="10"/>
  <c r="C29" i="10"/>
  <c r="B29" i="10"/>
  <c r="I28" i="10"/>
  <c r="H28" i="10"/>
  <c r="G28" i="10"/>
  <c r="F28" i="10"/>
  <c r="E28" i="10"/>
  <c r="D28" i="10"/>
  <c r="C28" i="10"/>
  <c r="B28" i="10"/>
  <c r="H44" i="9"/>
  <c r="G44" i="9"/>
  <c r="F44" i="9"/>
  <c r="E44" i="9"/>
  <c r="D44" i="9"/>
  <c r="C44" i="9"/>
  <c r="B44" i="9"/>
  <c r="H43" i="9"/>
  <c r="G43" i="9"/>
  <c r="F43" i="9"/>
  <c r="E43" i="9"/>
  <c r="D43" i="9"/>
  <c r="C43" i="9"/>
  <c r="B43" i="9"/>
  <c r="H42" i="9"/>
  <c r="G42" i="9"/>
  <c r="F42" i="9"/>
  <c r="E42" i="9"/>
  <c r="D42" i="9"/>
  <c r="C42" i="9"/>
  <c r="B42" i="9"/>
  <c r="H41" i="9"/>
  <c r="G41" i="9"/>
  <c r="F41" i="9"/>
  <c r="E41" i="9"/>
  <c r="D41" i="9"/>
  <c r="C41" i="9"/>
  <c r="B41" i="9"/>
  <c r="H40" i="9"/>
  <c r="G40" i="9"/>
  <c r="F40" i="9"/>
  <c r="E40" i="9"/>
  <c r="D40" i="9"/>
  <c r="C40" i="9"/>
  <c r="B40" i="9"/>
  <c r="H39" i="9"/>
  <c r="G39" i="9"/>
  <c r="F39" i="9"/>
  <c r="E39" i="9"/>
  <c r="D39" i="9"/>
  <c r="C39" i="9"/>
  <c r="B39" i="9"/>
  <c r="H38" i="9"/>
  <c r="G38" i="9"/>
  <c r="F38" i="9"/>
  <c r="E38" i="9"/>
  <c r="D38" i="9"/>
  <c r="C38" i="9"/>
  <c r="B38" i="9"/>
  <c r="H37" i="9"/>
  <c r="G37" i="9"/>
  <c r="F37" i="9"/>
  <c r="E37" i="9"/>
  <c r="D37" i="9"/>
  <c r="C37" i="9"/>
  <c r="B37" i="9"/>
  <c r="H36" i="9"/>
  <c r="G36" i="9"/>
  <c r="F36" i="9"/>
  <c r="E36" i="9"/>
  <c r="D36" i="9"/>
  <c r="C36" i="9"/>
  <c r="B36" i="9"/>
  <c r="B29" i="8"/>
  <c r="C29" i="8"/>
  <c r="D29" i="8"/>
  <c r="E29" i="8"/>
  <c r="F29" i="8"/>
  <c r="G29" i="8"/>
  <c r="H29" i="8"/>
  <c r="I29" i="8"/>
  <c r="B28" i="8"/>
  <c r="B30" i="8"/>
  <c r="G26" i="8"/>
  <c r="G27" i="8"/>
  <c r="G28" i="8"/>
  <c r="G30" i="8"/>
  <c r="C28" i="8"/>
  <c r="D28" i="8"/>
  <c r="E28" i="8"/>
  <c r="F28" i="8"/>
  <c r="H28" i="8"/>
  <c r="I28" i="8"/>
  <c r="I30" i="8"/>
  <c r="H30" i="8"/>
  <c r="F30" i="8"/>
  <c r="E30" i="8"/>
  <c r="D30" i="8"/>
  <c r="C30" i="8"/>
  <c r="I27" i="8"/>
  <c r="H27" i="8"/>
  <c r="F27" i="8"/>
  <c r="E27" i="8"/>
  <c r="D27" i="8"/>
  <c r="C27" i="8"/>
  <c r="B27" i="8"/>
  <c r="I26" i="8"/>
  <c r="H26" i="8"/>
  <c r="F26" i="8"/>
  <c r="E26" i="8"/>
  <c r="D26" i="8"/>
  <c r="C26" i="8"/>
  <c r="B26" i="8"/>
  <c r="H25" i="5"/>
  <c r="G25" i="5"/>
  <c r="F25" i="5"/>
  <c r="E25" i="5"/>
  <c r="D25" i="5"/>
  <c r="C25" i="5"/>
  <c r="B25" i="5"/>
  <c r="H24" i="5"/>
  <c r="G24" i="5"/>
  <c r="F24" i="5"/>
  <c r="E24" i="5"/>
  <c r="D24" i="5"/>
  <c r="C24" i="5"/>
  <c r="B24" i="5"/>
  <c r="H23" i="5"/>
  <c r="G23" i="5"/>
  <c r="G37" i="5" s="1"/>
  <c r="F23" i="5"/>
  <c r="E23" i="5"/>
  <c r="D23" i="5"/>
  <c r="C23" i="5"/>
  <c r="B23" i="5"/>
  <c r="H22" i="5"/>
  <c r="G22" i="5"/>
  <c r="F22" i="5"/>
  <c r="E22" i="5"/>
  <c r="D22" i="5"/>
  <c r="C22" i="5"/>
  <c r="B22" i="5"/>
  <c r="H21" i="5"/>
  <c r="G21" i="5"/>
  <c r="F21" i="5"/>
  <c r="E21" i="5"/>
  <c r="D21" i="5"/>
  <c r="C21" i="5"/>
  <c r="B21" i="5"/>
  <c r="H20" i="5"/>
  <c r="G20" i="5"/>
  <c r="F20" i="5"/>
  <c r="E20" i="5"/>
  <c r="D20" i="5"/>
  <c r="C20" i="5"/>
  <c r="B20" i="5"/>
  <c r="H19" i="5"/>
  <c r="G19" i="5"/>
  <c r="F19" i="5"/>
  <c r="E19" i="5"/>
  <c r="D19" i="5"/>
  <c r="C19" i="5"/>
  <c r="B19" i="5"/>
  <c r="H18" i="5"/>
  <c r="G18" i="5"/>
  <c r="F18" i="5"/>
  <c r="E18" i="5"/>
  <c r="D18" i="5"/>
  <c r="C18" i="5"/>
  <c r="B18" i="5"/>
  <c r="C4" i="5"/>
  <c r="C32" i="5" s="1"/>
  <c r="D4" i="5"/>
  <c r="E4" i="5"/>
  <c r="F4" i="5"/>
  <c r="G4" i="5"/>
  <c r="H4" i="5"/>
  <c r="C5" i="5"/>
  <c r="D5" i="5"/>
  <c r="D33" i="5" s="1"/>
  <c r="E5" i="5"/>
  <c r="F5" i="5"/>
  <c r="G5" i="5"/>
  <c r="H5" i="5"/>
  <c r="C6" i="5"/>
  <c r="D6" i="5"/>
  <c r="E6" i="5"/>
  <c r="F6" i="5"/>
  <c r="G6" i="5"/>
  <c r="H6" i="5"/>
  <c r="C7" i="5"/>
  <c r="D7" i="5"/>
  <c r="E7" i="5"/>
  <c r="F7" i="5"/>
  <c r="G7" i="5"/>
  <c r="H7" i="5"/>
  <c r="C8" i="5"/>
  <c r="C36" i="5" s="1"/>
  <c r="D8" i="5"/>
  <c r="E8" i="5"/>
  <c r="F8" i="5"/>
  <c r="G8" i="5"/>
  <c r="H8" i="5"/>
  <c r="H36" i="5" s="1"/>
  <c r="C9" i="5"/>
  <c r="D9" i="5"/>
  <c r="D37" i="5" s="1"/>
  <c r="E9" i="5"/>
  <c r="F9" i="5"/>
  <c r="G9" i="5"/>
  <c r="H9" i="5"/>
  <c r="C10" i="5"/>
  <c r="C38" i="5" s="1"/>
  <c r="D10" i="5"/>
  <c r="E10" i="5"/>
  <c r="F10" i="5"/>
  <c r="G10" i="5"/>
  <c r="G38" i="5" s="1"/>
  <c r="H10" i="5"/>
  <c r="C11" i="5"/>
  <c r="D11" i="5"/>
  <c r="E11" i="5"/>
  <c r="F11" i="5"/>
  <c r="G11" i="5"/>
  <c r="H11" i="5"/>
  <c r="B5" i="5"/>
  <c r="B33" i="5" s="1"/>
  <c r="B6" i="5"/>
  <c r="B34" i="5" s="1"/>
  <c r="B7" i="5"/>
  <c r="B35" i="5" s="1"/>
  <c r="B8" i="5"/>
  <c r="B36" i="5" s="1"/>
  <c r="B9" i="5"/>
  <c r="B37" i="5" s="1"/>
  <c r="B10" i="5"/>
  <c r="B38" i="5" s="1"/>
  <c r="B11" i="5"/>
  <c r="B4" i="5"/>
  <c r="B32" i="5" s="1"/>
  <c r="H39" i="7"/>
  <c r="G39" i="7"/>
  <c r="F39" i="7"/>
  <c r="E39" i="7"/>
  <c r="D39" i="7"/>
  <c r="C39" i="7"/>
  <c r="B39" i="7"/>
  <c r="H38" i="7"/>
  <c r="G38" i="7"/>
  <c r="F38" i="7"/>
  <c r="E38" i="7"/>
  <c r="D38" i="7"/>
  <c r="C38" i="7"/>
  <c r="B38" i="7"/>
  <c r="H37" i="7"/>
  <c r="G37" i="7"/>
  <c r="F37" i="7"/>
  <c r="E37" i="7"/>
  <c r="D37" i="7"/>
  <c r="C37" i="7"/>
  <c r="B37" i="7"/>
  <c r="H36" i="7"/>
  <c r="G36" i="7"/>
  <c r="F36" i="7"/>
  <c r="E36" i="7"/>
  <c r="D36" i="7"/>
  <c r="C36" i="7"/>
  <c r="B36" i="7"/>
  <c r="H35" i="7"/>
  <c r="G35" i="7"/>
  <c r="F35" i="7"/>
  <c r="E35" i="7"/>
  <c r="D35" i="7"/>
  <c r="C35" i="7"/>
  <c r="B35" i="7"/>
  <c r="H34" i="7"/>
  <c r="G34" i="7"/>
  <c r="F34" i="7"/>
  <c r="E34" i="7"/>
  <c r="D34" i="7"/>
  <c r="C34" i="7"/>
  <c r="B34" i="7"/>
  <c r="H33" i="7"/>
  <c r="G33" i="7"/>
  <c r="F33" i="7"/>
  <c r="E33" i="7"/>
  <c r="D33" i="7"/>
  <c r="C33" i="7"/>
  <c r="B33" i="7"/>
  <c r="H32" i="7"/>
  <c r="G32" i="7"/>
  <c r="F32" i="7"/>
  <c r="E32" i="7"/>
  <c r="D32" i="7"/>
  <c r="C32" i="7"/>
  <c r="B32" i="7"/>
  <c r="H39" i="6"/>
  <c r="G39" i="6"/>
  <c r="F39" i="6"/>
  <c r="E39" i="6"/>
  <c r="D39" i="6"/>
  <c r="C39" i="6"/>
  <c r="B39" i="6"/>
  <c r="H38" i="6"/>
  <c r="G38" i="6"/>
  <c r="F38" i="6"/>
  <c r="E38" i="6"/>
  <c r="D38" i="6"/>
  <c r="C38" i="6"/>
  <c r="B38" i="6"/>
  <c r="H37" i="6"/>
  <c r="G37" i="6"/>
  <c r="F37" i="6"/>
  <c r="E37" i="6"/>
  <c r="D37" i="6"/>
  <c r="C37" i="6"/>
  <c r="B37" i="6"/>
  <c r="H36" i="6"/>
  <c r="G36" i="6"/>
  <c r="F36" i="6"/>
  <c r="E36" i="6"/>
  <c r="D36" i="6"/>
  <c r="C36" i="6"/>
  <c r="B36" i="6"/>
  <c r="H35" i="6"/>
  <c r="G35" i="6"/>
  <c r="F35" i="6"/>
  <c r="E35" i="6"/>
  <c r="D35" i="6"/>
  <c r="C35" i="6"/>
  <c r="B35" i="6"/>
  <c r="H34" i="6"/>
  <c r="G34" i="6"/>
  <c r="F34" i="6"/>
  <c r="E34" i="6"/>
  <c r="D34" i="6"/>
  <c r="C34" i="6"/>
  <c r="B34" i="6"/>
  <c r="H33" i="6"/>
  <c r="G33" i="6"/>
  <c r="F33" i="6"/>
  <c r="E33" i="6"/>
  <c r="D33" i="6"/>
  <c r="C33" i="6"/>
  <c r="B33" i="6"/>
  <c r="H32" i="6"/>
  <c r="G32" i="6"/>
  <c r="F32" i="6"/>
  <c r="E32" i="6"/>
  <c r="D32" i="6"/>
  <c r="C32" i="6"/>
  <c r="B32" i="6"/>
  <c r="B39" i="5"/>
  <c r="D36" i="5"/>
  <c r="H25" i="2"/>
  <c r="G25" i="2"/>
  <c r="F25" i="2"/>
  <c r="E25" i="2"/>
  <c r="D25" i="2"/>
  <c r="C25" i="2"/>
  <c r="B25" i="2"/>
  <c r="H24" i="2"/>
  <c r="G24" i="2"/>
  <c r="F24" i="2"/>
  <c r="E24" i="2"/>
  <c r="D24" i="2"/>
  <c r="C24" i="2"/>
  <c r="B24" i="2"/>
  <c r="H23" i="2"/>
  <c r="G23" i="2"/>
  <c r="F23" i="2"/>
  <c r="E23" i="2"/>
  <c r="D23" i="2"/>
  <c r="C23" i="2"/>
  <c r="B23" i="2"/>
  <c r="H22" i="2"/>
  <c r="G22" i="2"/>
  <c r="F22" i="2"/>
  <c r="E22" i="2"/>
  <c r="D22" i="2"/>
  <c r="C22" i="2"/>
  <c r="B22" i="2"/>
  <c r="H21" i="2"/>
  <c r="G21" i="2"/>
  <c r="F21" i="2"/>
  <c r="E21" i="2"/>
  <c r="D21" i="2"/>
  <c r="C21" i="2"/>
  <c r="B21" i="2"/>
  <c r="H20" i="2"/>
  <c r="G20" i="2"/>
  <c r="F20" i="2"/>
  <c r="E20" i="2"/>
  <c r="D20" i="2"/>
  <c r="C20" i="2"/>
  <c r="B20" i="2"/>
  <c r="H19" i="2"/>
  <c r="G19" i="2"/>
  <c r="F19" i="2"/>
  <c r="E19" i="2"/>
  <c r="D19" i="2"/>
  <c r="C19" i="2"/>
  <c r="B19" i="2"/>
  <c r="H18" i="2"/>
  <c r="G18" i="2"/>
  <c r="F18" i="2"/>
  <c r="E18" i="2"/>
  <c r="D18" i="2"/>
  <c r="C18" i="2"/>
  <c r="B18" i="2"/>
  <c r="C4" i="2"/>
  <c r="D4" i="2"/>
  <c r="E4" i="2"/>
  <c r="F4" i="2"/>
  <c r="G4" i="2"/>
  <c r="H4" i="2"/>
  <c r="C5" i="2"/>
  <c r="D5" i="2"/>
  <c r="E5" i="2"/>
  <c r="F5" i="2"/>
  <c r="G5" i="2"/>
  <c r="H5" i="2"/>
  <c r="C6" i="2"/>
  <c r="D6" i="2"/>
  <c r="E6" i="2"/>
  <c r="F6" i="2"/>
  <c r="G6" i="2"/>
  <c r="H6" i="2"/>
  <c r="C7" i="2"/>
  <c r="D7" i="2"/>
  <c r="E7" i="2"/>
  <c r="F7" i="2"/>
  <c r="G7" i="2"/>
  <c r="G35" i="2" s="1"/>
  <c r="H7" i="2"/>
  <c r="C8" i="2"/>
  <c r="D8" i="2"/>
  <c r="D36" i="2" s="1"/>
  <c r="E8" i="2"/>
  <c r="F8" i="2"/>
  <c r="G8" i="2"/>
  <c r="H8" i="2"/>
  <c r="H36" i="2" s="1"/>
  <c r="C9" i="2"/>
  <c r="D9" i="2"/>
  <c r="E9" i="2"/>
  <c r="F9" i="2"/>
  <c r="G9" i="2"/>
  <c r="H9" i="2"/>
  <c r="C10" i="2"/>
  <c r="D10" i="2"/>
  <c r="E10" i="2"/>
  <c r="F10" i="2"/>
  <c r="G10" i="2"/>
  <c r="H10" i="2"/>
  <c r="C11" i="2"/>
  <c r="D11" i="2"/>
  <c r="E11" i="2"/>
  <c r="F11" i="2"/>
  <c r="G11" i="2"/>
  <c r="H11" i="2"/>
  <c r="B5" i="2"/>
  <c r="B6" i="2"/>
  <c r="B34" i="2" s="1"/>
  <c r="B7" i="2"/>
  <c r="B35" i="2" s="1"/>
  <c r="B8" i="2"/>
  <c r="B36" i="2" s="1"/>
  <c r="B9" i="2"/>
  <c r="B37" i="2" s="1"/>
  <c r="B10" i="2"/>
  <c r="B38" i="2" s="1"/>
  <c r="B11" i="2"/>
  <c r="B39" i="2" s="1"/>
  <c r="B4" i="2"/>
  <c r="B32" i="2" s="1"/>
  <c r="H39" i="4"/>
  <c r="G39" i="4"/>
  <c r="F39" i="4"/>
  <c r="E39" i="4"/>
  <c r="D39" i="4"/>
  <c r="C39" i="4"/>
  <c r="B39" i="4"/>
  <c r="H38" i="4"/>
  <c r="G38" i="4"/>
  <c r="F38" i="4"/>
  <c r="E38" i="4"/>
  <c r="D38" i="4"/>
  <c r="C38" i="4"/>
  <c r="B38" i="4"/>
  <c r="H37" i="4"/>
  <c r="G37" i="4"/>
  <c r="F37" i="4"/>
  <c r="E37" i="4"/>
  <c r="D37" i="4"/>
  <c r="C37" i="4"/>
  <c r="B37" i="4"/>
  <c r="H36" i="4"/>
  <c r="G36" i="4"/>
  <c r="F36" i="4"/>
  <c r="E36" i="4"/>
  <c r="D36" i="4"/>
  <c r="C36" i="4"/>
  <c r="B36" i="4"/>
  <c r="H35" i="4"/>
  <c r="G35" i="4"/>
  <c r="F35" i="4"/>
  <c r="E35" i="4"/>
  <c r="D35" i="4"/>
  <c r="C35" i="4"/>
  <c r="B35" i="4"/>
  <c r="H34" i="4"/>
  <c r="G34" i="4"/>
  <c r="F34" i="4"/>
  <c r="E34" i="4"/>
  <c r="D34" i="4"/>
  <c r="C34" i="4"/>
  <c r="B34" i="4"/>
  <c r="H33" i="4"/>
  <c r="G33" i="4"/>
  <c r="F33" i="4"/>
  <c r="E33" i="4"/>
  <c r="D33" i="4"/>
  <c r="C33" i="4"/>
  <c r="B33" i="4"/>
  <c r="H32" i="4"/>
  <c r="G32" i="4"/>
  <c r="F32" i="4"/>
  <c r="E32" i="4"/>
  <c r="D32" i="4"/>
  <c r="C32" i="4"/>
  <c r="B32" i="4"/>
  <c r="H39" i="3"/>
  <c r="G39" i="3"/>
  <c r="F39" i="3"/>
  <c r="E39" i="3"/>
  <c r="D39" i="3"/>
  <c r="C39" i="3"/>
  <c r="B39" i="3"/>
  <c r="H38" i="3"/>
  <c r="G38" i="3"/>
  <c r="F38" i="3"/>
  <c r="E38" i="3"/>
  <c r="D38" i="3"/>
  <c r="C38" i="3"/>
  <c r="B38" i="3"/>
  <c r="H37" i="3"/>
  <c r="G37" i="3"/>
  <c r="F37" i="3"/>
  <c r="E37" i="3"/>
  <c r="D37" i="3"/>
  <c r="C37" i="3"/>
  <c r="B37" i="3"/>
  <c r="H36" i="3"/>
  <c r="G36" i="3"/>
  <c r="F36" i="3"/>
  <c r="E36" i="3"/>
  <c r="D36" i="3"/>
  <c r="C36" i="3"/>
  <c r="B36" i="3"/>
  <c r="H35" i="3"/>
  <c r="G35" i="3"/>
  <c r="F35" i="3"/>
  <c r="E35" i="3"/>
  <c r="D35" i="3"/>
  <c r="C35" i="3"/>
  <c r="B35" i="3"/>
  <c r="H34" i="3"/>
  <c r="G34" i="3"/>
  <c r="F34" i="3"/>
  <c r="E34" i="3"/>
  <c r="D34" i="3"/>
  <c r="C34" i="3"/>
  <c r="B34" i="3"/>
  <c r="H33" i="3"/>
  <c r="G33" i="3"/>
  <c r="F33" i="3"/>
  <c r="E33" i="3"/>
  <c r="D33" i="3"/>
  <c r="C33" i="3"/>
  <c r="B33" i="3"/>
  <c r="H32" i="3"/>
  <c r="G32" i="3"/>
  <c r="F32" i="3"/>
  <c r="E32" i="3"/>
  <c r="D32" i="3"/>
  <c r="C32" i="3"/>
  <c r="B32" i="3"/>
  <c r="D42" i="11" l="1"/>
  <c r="E36" i="11"/>
  <c r="E34" i="5"/>
  <c r="E41" i="11"/>
  <c r="H33" i="5"/>
  <c r="G33" i="5"/>
  <c r="C38" i="2"/>
  <c r="B43" i="11"/>
  <c r="E33" i="5"/>
  <c r="G35" i="5"/>
  <c r="D38" i="5"/>
  <c r="H34" i="5"/>
  <c r="H38" i="5"/>
  <c r="G39" i="5"/>
  <c r="H32" i="5"/>
  <c r="E37" i="5"/>
  <c r="F38" i="5"/>
  <c r="H37" i="5"/>
  <c r="C39" i="5"/>
  <c r="C35" i="5"/>
  <c r="E32" i="5"/>
  <c r="F33" i="5"/>
  <c r="D32" i="5"/>
  <c r="F32" i="2"/>
  <c r="F34" i="2"/>
  <c r="D33" i="2"/>
  <c r="C33" i="2"/>
  <c r="D34" i="2"/>
  <c r="C34" i="5"/>
  <c r="F39" i="5"/>
  <c r="G34" i="5"/>
  <c r="H35" i="5"/>
  <c r="F36" i="5"/>
  <c r="C37" i="5"/>
  <c r="D35" i="5"/>
  <c r="H39" i="5"/>
  <c r="E35" i="5"/>
  <c r="G36" i="5"/>
  <c r="F34" i="5"/>
  <c r="E39" i="5"/>
  <c r="E36" i="5"/>
  <c r="G32" i="5"/>
  <c r="E38" i="5"/>
  <c r="D39" i="5"/>
  <c r="F37" i="5"/>
  <c r="E34" i="2"/>
  <c r="F35" i="2"/>
  <c r="F37" i="2"/>
  <c r="H38" i="2"/>
  <c r="C32" i="2"/>
  <c r="C33" i="5"/>
  <c r="F35" i="5"/>
  <c r="D34" i="5"/>
  <c r="F32" i="5"/>
  <c r="H35" i="2"/>
  <c r="C39" i="2"/>
  <c r="C35" i="2"/>
  <c r="E32" i="2"/>
  <c r="E35" i="2"/>
  <c r="E33" i="2"/>
  <c r="H34" i="2"/>
  <c r="E37" i="2"/>
  <c r="B33" i="2"/>
  <c r="E36" i="2"/>
  <c r="G38" i="2"/>
  <c r="C37" i="2"/>
  <c r="D38" i="2"/>
  <c r="E39" i="2"/>
  <c r="G33" i="2"/>
  <c r="D32" i="2"/>
  <c r="G37" i="2"/>
  <c r="H39" i="2"/>
  <c r="F38" i="2"/>
  <c r="D37" i="2"/>
  <c r="G39" i="2"/>
  <c r="G36" i="2"/>
  <c r="C34" i="2"/>
  <c r="D35" i="2"/>
  <c r="C36" i="2"/>
  <c r="F36" i="2"/>
  <c r="H37" i="2"/>
  <c r="H33" i="2"/>
  <c r="F33" i="2"/>
  <c r="G34" i="2"/>
  <c r="D39" i="2"/>
  <c r="G32" i="2"/>
  <c r="F39" i="2"/>
  <c r="H32" i="2"/>
  <c r="E38" i="2"/>
  <c r="H42" i="1" l="1"/>
  <c r="G42" i="1"/>
  <c r="F42" i="1"/>
  <c r="E42" i="1"/>
  <c r="D42" i="1"/>
  <c r="C42" i="1"/>
  <c r="B42" i="1"/>
  <c r="H41" i="1"/>
  <c r="G41" i="1"/>
  <c r="F41" i="1"/>
  <c r="E41" i="1"/>
  <c r="D41" i="1"/>
  <c r="C41" i="1"/>
  <c r="B41" i="1"/>
  <c r="H40" i="1"/>
  <c r="G40" i="1"/>
  <c r="F40" i="1"/>
  <c r="E40" i="1"/>
  <c r="D40" i="1"/>
  <c r="C40" i="1"/>
  <c r="B40" i="1"/>
  <c r="H39" i="1"/>
  <c r="G39" i="1"/>
  <c r="F39" i="1"/>
  <c r="E39" i="1"/>
  <c r="D39" i="1"/>
  <c r="C39" i="1"/>
  <c r="B39" i="1"/>
  <c r="H38" i="1"/>
  <c r="G38" i="1"/>
  <c r="F38" i="1"/>
  <c r="E38" i="1"/>
  <c r="D38" i="1"/>
  <c r="C38" i="1"/>
  <c r="B38" i="1"/>
  <c r="H37" i="1"/>
  <c r="G37" i="1"/>
  <c r="F37" i="1"/>
  <c r="E37" i="1"/>
  <c r="D37" i="1"/>
  <c r="C37" i="1"/>
  <c r="B37" i="1"/>
  <c r="H36" i="1"/>
  <c r="G36" i="1"/>
  <c r="F36" i="1"/>
  <c r="E36" i="1"/>
  <c r="D36" i="1"/>
  <c r="C36" i="1"/>
  <c r="B36" i="1"/>
  <c r="H35" i="1"/>
  <c r="G35" i="1"/>
  <c r="F35" i="1"/>
  <c r="E35" i="1"/>
  <c r="D35" i="1"/>
  <c r="C35" i="1"/>
  <c r="B35" i="1"/>
  <c r="H34" i="1"/>
  <c r="G34" i="1"/>
  <c r="F34" i="1"/>
  <c r="E34" i="1"/>
  <c r="D34" i="1"/>
  <c r="C34" i="1"/>
  <c r="B34" i="1"/>
</calcChain>
</file>

<file path=xl/sharedStrings.xml><?xml version="1.0" encoding="utf-8"?>
<sst xmlns="http://schemas.openxmlformats.org/spreadsheetml/2006/main" count="783" uniqueCount="89">
  <si>
    <t>Immigrés</t>
  </si>
  <si>
    <t xml:space="preserve">Ensemble </t>
  </si>
  <si>
    <t>Agriculteurs exploitants</t>
  </si>
  <si>
    <t>Artisans. commerçants. chefs d'entreprise</t>
  </si>
  <si>
    <t>Cadres et professions intellectuelles supérieures</t>
  </si>
  <si>
    <t>Professions intermédiaires</t>
  </si>
  <si>
    <t>Employés</t>
  </si>
  <si>
    <t>Ouvriers</t>
  </si>
  <si>
    <t>Retraités</t>
  </si>
  <si>
    <t>Autres personnes sans activité professionnelle</t>
  </si>
  <si>
    <t>Ensemble</t>
  </si>
  <si>
    <t>Non immigrés</t>
  </si>
  <si>
    <t>Population totale</t>
  </si>
  <si>
    <t>1 personne</t>
  </si>
  <si>
    <t>2 personnes</t>
  </si>
  <si>
    <t>3 personnes</t>
  </si>
  <si>
    <t>4 personnes</t>
  </si>
  <si>
    <t>5 personnes</t>
  </si>
  <si>
    <t>6 personnes ou plus</t>
  </si>
  <si>
    <t>Actifs ayant un emploi</t>
  </si>
  <si>
    <t>Chômeurs</t>
  </si>
  <si>
    <t>Retraités ou préretraités</t>
  </si>
  <si>
    <t>Elèves. étudiants. stagiaires non rémunérés</t>
  </si>
  <si>
    <t>Femmes ou hommes au foyer</t>
  </si>
  <si>
    <t>Autres inactifs</t>
  </si>
  <si>
    <t>15 à 19 ans</t>
  </si>
  <si>
    <t>20 à 24 ans</t>
  </si>
  <si>
    <t>25 à 39 ans</t>
  </si>
  <si>
    <t>40 à 54 ans</t>
  </si>
  <si>
    <t>55 à 64 ans</t>
  </si>
  <si>
    <t>65 à 79 ans</t>
  </si>
  <si>
    <t>80 ans ou plus</t>
  </si>
  <si>
    <t>Moins de 20 ans</t>
  </si>
  <si>
    <t>Ménages d'une personne seule sans famille</t>
  </si>
  <si>
    <t>Ménages de plusieurs personnes sans famille</t>
  </si>
  <si>
    <t>Ménages avec famille principale monoparentale</t>
  </si>
  <si>
    <t>Ménages avec famille principale composée d'un couple</t>
  </si>
  <si>
    <t>Population des ménages par âge et mode de cohabitation</t>
  </si>
  <si>
    <t>Moins de 15 ans</t>
  </si>
  <si>
    <t>Enfants d'un couple</t>
  </si>
  <si>
    <t>Enfants d'une famille monoparentale</t>
  </si>
  <si>
    <t>Adultes d'un couple sans enfant</t>
  </si>
  <si>
    <t>Adultes d'un couple avec enfant(s)</t>
  </si>
  <si>
    <t>Adultes d'une famille monoparentale</t>
  </si>
  <si>
    <t>Hors famille dans ménage de plusieurs personnes</t>
  </si>
  <si>
    <t>Personnes vivant seules</t>
  </si>
  <si>
    <t>Population des ménages par âge et mode de cohabitation Hommes</t>
  </si>
  <si>
    <t>Population des ménages par âge et mode de cohabitation Femmes</t>
  </si>
  <si>
    <t>Note : un ménage est qualifié d'immigré lorsque la personne de référence est immigrée.</t>
  </si>
  <si>
    <t>Champ : France métropolitaine.</t>
  </si>
  <si>
    <t>Sommaire</t>
  </si>
  <si>
    <t>Personne de référence et/ou conjoint sont immigrés</t>
  </si>
  <si>
    <t>Personne de référence immigrée</t>
  </si>
  <si>
    <t>Personne de référence et son conjoint éventuel sont immigrés</t>
  </si>
  <si>
    <t xml:space="preserve">Personnes </t>
  </si>
  <si>
    <t>Personnes immigreés</t>
  </si>
  <si>
    <t>Ménages et personnes immigrés selon la définition retenue</t>
  </si>
  <si>
    <t>Ménage avec au moins un immigré</t>
  </si>
  <si>
    <t>Note : dans la suite des tableaux, la définition d'un ménage immigré retenue est celle établie en fonction de la personne de référence. Un ménage est qualifié d'immigré lorsque la personne de référence du ménage est immigrée.</t>
  </si>
  <si>
    <t>Ménages</t>
  </si>
  <si>
    <t>Men0 : Ménages et personnes immigrés selon la définition retenue</t>
  </si>
  <si>
    <t>Ménages par taille du ménage et catégorie socioprofessionnelle de la personne de référence du ménage</t>
  </si>
  <si>
    <t>Note : un ménage est qualifié d'immigré lorsque la personne de référence du ménage est immigrée.</t>
  </si>
  <si>
    <t>Note : un ménage est qualifié de non immigré lorsque la personne de référence du ménage n'est pas immigrée.</t>
  </si>
  <si>
    <t>Men1 : Ménages par taille du ménage et catégorie socioprofessionnelle de la personne de référence du ménage</t>
  </si>
  <si>
    <t>Population des ménages par taille du ménage et catégorie socioprofessionnelle de la personne de référence du ménage</t>
  </si>
  <si>
    <t>Note : un ménage est qualifié de non immigré lorsque la personne de référence du ménage du ménage n'est pas immigrée.</t>
  </si>
  <si>
    <t>Men2 : Population des ménages par taille du ménage et catégorie socioprofessionnelle de la personne de référence du ménage</t>
  </si>
  <si>
    <t>Men3 : Ménages par âge et type d'activité de la personne de référence âgée de 15 ans ou plus</t>
  </si>
  <si>
    <t>Men7 : Population des ménages par âge et mode de cohabitation</t>
  </si>
  <si>
    <t>Men3_H : Ménages par âge et type d'activité de la personne de référence âgée de 15 ans ou plus Hommes</t>
  </si>
  <si>
    <t>Men3_F : Ménages par âge et type d'activité de la personne de référence âgée de 15 ans ou plus Femmes</t>
  </si>
  <si>
    <t>Men7_H : Population des ménages par âge et mode de cohabitation Hommes</t>
  </si>
  <si>
    <t>Men7_F : Population des ménages par âge et mode de cohabitation Femmes</t>
  </si>
  <si>
    <t>Ménages par âge et type d'activité de la personne de référence du ménage âgée de 15 ans ou plus</t>
  </si>
  <si>
    <t>Ménages par âge et type d'activité de la personne de référence du ménage âgée de 15 ans ou plus Hommes</t>
  </si>
  <si>
    <t>Ménages par âge et type d'activité de la personne de référence du ménage âgée de 15 ans ou plus Femmes</t>
  </si>
  <si>
    <t>Ménages par taille du ménage et âge de la personne de référence du ménage</t>
  </si>
  <si>
    <t>Ménages par taille du ménage et âge de la personne de référence du ménage Hommes</t>
  </si>
  <si>
    <t>Ménages par taille du ménage et âge de la personne de référence du ménage Femmes</t>
  </si>
  <si>
    <t>Ménages par type de ménage et âge de la personne de référence du ménage</t>
  </si>
  <si>
    <t>Population des ménages par type de ménage et âge de la personne de référence du ménage</t>
  </si>
  <si>
    <t>Men4 : Ménages par taille du ménage et âge de la personne de référence du ménage</t>
  </si>
  <si>
    <t>Men4_H : Ménages par taille du ménage et âge de la personne de référence du ménage Hommes</t>
  </si>
  <si>
    <t>Men4_F : Ménages par taille du ménage et âge de la personne de référence du ménage Femmes</t>
  </si>
  <si>
    <t>Men5 : Ménages par type de ménage et âge de la personne de référence du ménage</t>
  </si>
  <si>
    <t>Men6 : Population des ménages par type de ménage et âge de la personne de référence du ménage</t>
  </si>
  <si>
    <t>Source : Insee, RP2014, exploitation complémentaire.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</si>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</sst>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11"/>
      <color rgb="FF0070C0"/>
      <name val="Calibri"/>
      <family val="2"/>
      <scheme val="minor"/>
    </font>
    <font>
      <sz val="9"/>
      <color theme="1"/>
      <name val="Calibri"/>
      <family val="2"/>
    </font>
    <font>
      <b/>
      <sz val="9"/>
      <color theme="1"/>
      <name val="Calibri"/>
      <family val="2"/>
    </font>
    <font>
      <sz val="9"/>
      <color theme="1"/>
      <name val="Calibri"/>
      <family val="2"/>
      <scheme val="minor"/>
    </font>
    <font>
      <b/>
      <sz val="9"/>
      <color theme="1"/>
      <name val="Calibri"/>
      <family val="2"/>
      <scheme val="minor"/>
    </font>
    <font>
      <i/>
      <sz val="9"/>
      <color theme="1"/>
      <name val="Calibri"/>
      <family val="2"/>
      <scheme val="minor"/>
    </font>
    <font>
      <i/>
      <sz val="9"/>
      <color theme="1"/>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cellStyleXfs>
  <cellXfs count="49">
    <xf numFmtId="0" fontId="0" fillId="0" borderId="0" xfId="0"/>
    <xf numFmtId="0" fontId="3" fillId="2" borderId="0" xfId="0" applyFont="1" applyFill="1"/>
    <xf numFmtId="0" fontId="0" fillId="2" borderId="0" xfId="0" applyFill="1"/>
    <xf numFmtId="0" fontId="4" fillId="2" borderId="0" xfId="0" applyFont="1" applyFill="1"/>
    <xf numFmtId="164" fontId="6" fillId="2" borderId="4" xfId="1" applyNumberFormat="1" applyFont="1" applyFill="1" applyBorder="1" applyAlignment="1">
      <alignment horizontal="center" vertical="top" wrapText="1"/>
    </xf>
    <xf numFmtId="164" fontId="5" fillId="2" borderId="5" xfId="1" applyNumberFormat="1" applyFont="1" applyFill="1" applyBorder="1"/>
    <xf numFmtId="164" fontId="0" fillId="2" borderId="6" xfId="1" applyNumberFormat="1" applyFont="1" applyFill="1" applyBorder="1"/>
    <xf numFmtId="164" fontId="0" fillId="2" borderId="7" xfId="1" applyNumberFormat="1" applyFont="1" applyFill="1" applyBorder="1"/>
    <xf numFmtId="164" fontId="2" fillId="2" borderId="5" xfId="1" applyNumberFormat="1" applyFont="1" applyFill="1" applyBorder="1"/>
    <xf numFmtId="164" fontId="5" fillId="2" borderId="8" xfId="1" applyNumberFormat="1" applyFont="1" applyFill="1" applyBorder="1"/>
    <xf numFmtId="164" fontId="0" fillId="2" borderId="9" xfId="1" applyNumberFormat="1" applyFont="1" applyFill="1" applyBorder="1"/>
    <xf numFmtId="164" fontId="0" fillId="2" borderId="0" xfId="1" applyNumberFormat="1" applyFont="1" applyFill="1" applyBorder="1"/>
    <xf numFmtId="164" fontId="2" fillId="2" borderId="8" xfId="1" applyNumberFormat="1" applyFont="1" applyFill="1" applyBorder="1"/>
    <xf numFmtId="164" fontId="6" fillId="2" borderId="4" xfId="1" applyNumberFormat="1" applyFont="1" applyFill="1" applyBorder="1"/>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164" fontId="2" fillId="2" borderId="4" xfId="1" applyNumberFormat="1" applyFont="1" applyFill="1" applyBorder="1"/>
    <xf numFmtId="164" fontId="6" fillId="2" borderId="3" xfId="1" applyNumberFormat="1" applyFont="1" applyFill="1" applyBorder="1" applyAlignment="1">
      <alignment horizontal="center" vertical="top" wrapText="1"/>
    </xf>
    <xf numFmtId="164" fontId="6" fillId="2" borderId="1" xfId="1" applyNumberFormat="1" applyFont="1" applyFill="1" applyBorder="1" applyAlignment="1">
      <alignment horizontal="center" vertical="top" wrapText="1"/>
    </xf>
    <xf numFmtId="164" fontId="6" fillId="2" borderId="2" xfId="1"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7" fillId="2" borderId="5" xfId="0" applyFont="1" applyFill="1" applyBorder="1"/>
    <xf numFmtId="164" fontId="1" fillId="2" borderId="0" xfId="1" applyNumberFormat="1" applyFont="1" applyFill="1" applyBorder="1"/>
    <xf numFmtId="0" fontId="7" fillId="2" borderId="8" xfId="0" applyFont="1" applyFill="1" applyBorder="1"/>
    <xf numFmtId="0" fontId="8" fillId="2" borderId="4" xfId="0" applyFont="1" applyFill="1" applyBorder="1"/>
    <xf numFmtId="0" fontId="8" fillId="2" borderId="11" xfId="0" applyFont="1" applyFill="1" applyBorder="1"/>
    <xf numFmtId="0" fontId="7" fillId="2" borderId="11" xfId="0" applyFont="1" applyFill="1" applyBorder="1"/>
    <xf numFmtId="164" fontId="1" fillId="2" borderId="9" xfId="1" applyNumberFormat="1" applyFont="1" applyFill="1" applyBorder="1"/>
    <xf numFmtId="164" fontId="1" fillId="2" borderId="10" xfId="1" applyNumberFormat="1" applyFont="1" applyFill="1" applyBorder="1"/>
    <xf numFmtId="0" fontId="9" fillId="2" borderId="0" xfId="0" applyFont="1" applyFill="1"/>
    <xf numFmtId="0" fontId="7" fillId="2" borderId="0" xfId="0" applyFont="1" applyFill="1"/>
    <xf numFmtId="164" fontId="2" fillId="2" borderId="0" xfId="1" applyNumberFormat="1" applyFont="1" applyFill="1" applyBorder="1"/>
    <xf numFmtId="0" fontId="0" fillId="2" borderId="0" xfId="0" applyFill="1" applyAlignment="1">
      <alignment wrapText="1"/>
    </xf>
    <xf numFmtId="164" fontId="6" fillId="2" borderId="1" xfId="1" applyNumberFormat="1" applyFont="1" applyFill="1" applyBorder="1" applyAlignment="1">
      <alignment horizontal="center" vertical="center" wrapText="1"/>
    </xf>
    <xf numFmtId="164" fontId="6" fillId="2" borderId="2"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wrapText="1"/>
    </xf>
    <xf numFmtId="164" fontId="6" fillId="2" borderId="4" xfId="1" applyNumberFormat="1" applyFont="1" applyFill="1" applyBorder="1" applyAlignment="1">
      <alignment horizontal="center" vertical="center" wrapText="1"/>
    </xf>
    <xf numFmtId="164" fontId="5" fillId="2" borderId="5" xfId="1" applyNumberFormat="1" applyFont="1" applyFill="1" applyBorder="1" applyAlignment="1">
      <alignment vertical="center"/>
    </xf>
    <xf numFmtId="164" fontId="5" fillId="2" borderId="8" xfId="1" applyNumberFormat="1" applyFont="1" applyFill="1" applyBorder="1" applyAlignment="1">
      <alignment vertical="center"/>
    </xf>
    <xf numFmtId="164" fontId="5" fillId="2" borderId="11" xfId="1" applyNumberFormat="1" applyFont="1" applyFill="1" applyBorder="1" applyAlignment="1">
      <alignment vertical="center"/>
    </xf>
    <xf numFmtId="164" fontId="0" fillId="2" borderId="12" xfId="1" applyNumberFormat="1" applyFont="1" applyFill="1" applyBorder="1"/>
    <xf numFmtId="164" fontId="2" fillId="2" borderId="11" xfId="1" applyNumberFormat="1" applyFont="1" applyFill="1" applyBorder="1"/>
    <xf numFmtId="164" fontId="5" fillId="2" borderId="0" xfId="1" applyNumberFormat="1" applyFont="1" applyFill="1" applyBorder="1"/>
    <xf numFmtId="164" fontId="10" fillId="2" borderId="0" xfId="1" applyNumberFormat="1" applyFont="1" applyFill="1" applyBorder="1"/>
    <xf numFmtId="0" fontId="11" fillId="2" borderId="0" xfId="2" applyFill="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RowHeight="15" x14ac:dyDescent="0.25"/>
  <cols>
    <col min="1" max="1" width="27.140625" style="2" customWidth="1"/>
    <col min="2" max="2" width="88.5703125" style="2" customWidth="1"/>
    <col min="3" max="16384" width="11.42578125" style="2"/>
  </cols>
  <sheetData>
    <row r="1" spans="1:2" x14ac:dyDescent="0.25">
      <c r="A1" s="1" t="s">
        <v>50</v>
      </c>
    </row>
    <row r="3" spans="1:2" x14ac:dyDescent="0.25">
      <c r="A3" s="48" t="s">
        <v>60</v>
      </c>
    </row>
    <row r="5" spans="1:2" x14ac:dyDescent="0.25">
      <c r="A5" s="48" t="s">
        <v>64</v>
      </c>
    </row>
    <row r="7" spans="1:2" x14ac:dyDescent="0.25">
      <c r="A7" s="48" t="s">
        <v>67</v>
      </c>
    </row>
    <row r="9" spans="1:2" x14ac:dyDescent="0.25">
      <c r="A9" s="48" t="s">
        <v>68</v>
      </c>
    </row>
    <row r="10" spans="1:2" x14ac:dyDescent="0.25">
      <c r="B10" s="48" t="s">
        <v>70</v>
      </c>
    </row>
    <row r="11" spans="1:2" x14ac:dyDescent="0.25">
      <c r="B11" s="48" t="s">
        <v>71</v>
      </c>
    </row>
    <row r="13" spans="1:2" x14ac:dyDescent="0.25">
      <c r="A13" s="48" t="s">
        <v>82</v>
      </c>
    </row>
    <row r="14" spans="1:2" x14ac:dyDescent="0.25">
      <c r="B14" s="48" t="s">
        <v>83</v>
      </c>
    </row>
    <row r="15" spans="1:2" x14ac:dyDescent="0.25">
      <c r="B15" s="48" t="s">
        <v>84</v>
      </c>
    </row>
    <row r="17" spans="1:2" x14ac:dyDescent="0.25">
      <c r="A17" s="48" t="s">
        <v>85</v>
      </c>
    </row>
    <row r="19" spans="1:2" x14ac:dyDescent="0.25">
      <c r="A19" s="48" t="s">
        <v>86</v>
      </c>
    </row>
    <row r="21" spans="1:2" x14ac:dyDescent="0.25">
      <c r="A21" s="48" t="s">
        <v>69</v>
      </c>
    </row>
    <row r="22" spans="1:2" x14ac:dyDescent="0.25">
      <c r="B22" s="48" t="s">
        <v>72</v>
      </c>
    </row>
    <row r="23" spans="1:2" x14ac:dyDescent="0.25">
      <c r="B23" s="48" t="s">
        <v>73</v>
      </c>
    </row>
  </sheetData>
  <hyperlinks>
    <hyperlink ref="A3" location="Men0!A1" display="Men0 : Ménages et personnes immigrés selon la définition retenue"/>
    <hyperlink ref="A5" location="'Men1'!A1" display="Men1 : Ménages par taille du ménage et catégorie socioprofessionnelle de la personne de référence du ménage"/>
    <hyperlink ref="A7" location="'Men2'!A1" display="Men2 : Population des ménages par taille du ménage et catégorie socioprofessionnelle de la personne de référence du ménage"/>
    <hyperlink ref="A9" location="'Men3'!A1" display="Men3 : Ménages par âge et type d'activité de la personne de référence âgée de 15 ans ou plus"/>
    <hyperlink ref="B10" location="Men3_H!A1" display="Men3_H : Ménages par âge et type d'activité de la personne de référence âgée de 15 ans ou plus Hommes"/>
    <hyperlink ref="B11" location="Men3_F!A1" display="Men3_F : Ménages par âge et type d'activité de la personne de référence âgée de 15 ans ou plus Femmes"/>
    <hyperlink ref="A13" location="'Men4'!A1" display="Men4 : Ménages par taille du ménage et âge de la personne de référence du ménage"/>
    <hyperlink ref="B14" location="Men4_H!A1" display="Men4_H : Ménages par taille du ménage et âge de la personne de référence du ménage Hommes"/>
    <hyperlink ref="B15" location="Men4_F!A1" display="Men4_F : Ménages par taille du ménage et âge de la personne de référence du ménage Femmes"/>
    <hyperlink ref="A17" location="'Men5'!A1" display="Men5 : Ménages par type de ménage et âge de la personne de référence du ménage"/>
    <hyperlink ref="A19" location="'Men6'!A1" display="Men6 : Population des ménages par type de ménage et âge de la personne de référence du ménage"/>
    <hyperlink ref="A21" location="'Men7'!A1" display="Men7 : Population des ménages par âge et mode de cohabitation"/>
    <hyperlink ref="B22" location="Men7_H!A1" display="Men7_H : Population des ménages par âge et mode de cohabitation Hommes"/>
    <hyperlink ref="B23" location="Men7_F!A1" display="Men7_F : Population des ménages par âge et mode de cohabitation Fem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16384" width="40.42578125" style="2"/>
  </cols>
  <sheetData>
    <row r="1" spans="1:8" x14ac:dyDescent="0.25">
      <c r="A1" s="1" t="s">
        <v>79</v>
      </c>
    </row>
    <row r="2" spans="1:8" x14ac:dyDescent="0.25">
      <c r="A2" s="3" t="s">
        <v>0</v>
      </c>
    </row>
    <row r="3" spans="1:8" x14ac:dyDescent="0.25">
      <c r="B3" s="19" t="s">
        <v>13</v>
      </c>
      <c r="C3" s="20" t="s">
        <v>14</v>
      </c>
      <c r="D3" s="20" t="s">
        <v>15</v>
      </c>
      <c r="E3" s="20" t="s">
        <v>16</v>
      </c>
      <c r="F3" s="20" t="s">
        <v>17</v>
      </c>
      <c r="G3" s="18" t="s">
        <v>18</v>
      </c>
      <c r="H3" s="18" t="s">
        <v>1</v>
      </c>
    </row>
    <row r="4" spans="1:8" x14ac:dyDescent="0.25">
      <c r="A4" s="25" t="s">
        <v>32</v>
      </c>
      <c r="B4" s="6">
        <v>6018.92</v>
      </c>
      <c r="C4" s="7">
        <v>850.97</v>
      </c>
      <c r="D4" s="7">
        <v>191.5</v>
      </c>
      <c r="E4" s="7">
        <v>45.27</v>
      </c>
      <c r="F4" s="7">
        <v>36.5</v>
      </c>
      <c r="G4" s="7">
        <v>30.54</v>
      </c>
      <c r="H4" s="8">
        <f>SUM(B4:G4)</f>
        <v>7173.7000000000007</v>
      </c>
    </row>
    <row r="5" spans="1:8" x14ac:dyDescent="0.25">
      <c r="A5" s="27" t="s">
        <v>26</v>
      </c>
      <c r="B5" s="10">
        <v>29949.25</v>
      </c>
      <c r="C5" s="11">
        <v>7386.9</v>
      </c>
      <c r="D5" s="11">
        <v>2254.73</v>
      </c>
      <c r="E5" s="11">
        <v>729.13</v>
      </c>
      <c r="F5" s="11">
        <v>200.3</v>
      </c>
      <c r="G5" s="11">
        <v>114.59</v>
      </c>
      <c r="H5" s="12">
        <f t="shared" ref="H5:H10" si="0">SUM(B5:G5)</f>
        <v>40634.9</v>
      </c>
    </row>
    <row r="6" spans="1:8" x14ac:dyDescent="0.25">
      <c r="A6" s="27" t="s">
        <v>27</v>
      </c>
      <c r="B6" s="10">
        <v>66292.47</v>
      </c>
      <c r="C6" s="11">
        <v>39633.75</v>
      </c>
      <c r="D6" s="11">
        <v>29988.43</v>
      </c>
      <c r="E6" s="11">
        <v>16886.91</v>
      </c>
      <c r="F6" s="11">
        <v>6817.45</v>
      </c>
      <c r="G6" s="11">
        <v>3313.28</v>
      </c>
      <c r="H6" s="12">
        <f t="shared" si="0"/>
        <v>162932.29</v>
      </c>
    </row>
    <row r="7" spans="1:8" x14ac:dyDescent="0.25">
      <c r="A7" s="27" t="s">
        <v>28</v>
      </c>
      <c r="B7" s="10">
        <v>58870.33</v>
      </c>
      <c r="C7" s="11">
        <v>55814.02</v>
      </c>
      <c r="D7" s="11">
        <v>46640.37</v>
      </c>
      <c r="E7" s="11">
        <v>25696.53</v>
      </c>
      <c r="F7" s="11">
        <v>10632.47</v>
      </c>
      <c r="G7" s="11">
        <v>6473.71</v>
      </c>
      <c r="H7" s="12">
        <f t="shared" si="0"/>
        <v>204127.43</v>
      </c>
    </row>
    <row r="8" spans="1:8" x14ac:dyDescent="0.25">
      <c r="A8" s="27" t="s">
        <v>29</v>
      </c>
      <c r="B8" s="10">
        <v>69038.48</v>
      </c>
      <c r="C8" s="11">
        <v>31440.06</v>
      </c>
      <c r="D8" s="11">
        <v>13349.19</v>
      </c>
      <c r="E8" s="11">
        <v>5141.93</v>
      </c>
      <c r="F8" s="11">
        <v>1656.16</v>
      </c>
      <c r="G8" s="11">
        <v>870.32</v>
      </c>
      <c r="H8" s="12">
        <f t="shared" si="0"/>
        <v>121496.14000000001</v>
      </c>
    </row>
    <row r="9" spans="1:8" x14ac:dyDescent="0.25">
      <c r="A9" s="27" t="s">
        <v>30</v>
      </c>
      <c r="B9" s="10">
        <v>103172.16</v>
      </c>
      <c r="C9" s="11">
        <v>20606.27</v>
      </c>
      <c r="D9" s="11">
        <v>4826.1000000000004</v>
      </c>
      <c r="E9" s="11">
        <v>1198.8</v>
      </c>
      <c r="F9" s="11">
        <v>346.8</v>
      </c>
      <c r="G9" s="11">
        <v>195</v>
      </c>
      <c r="H9" s="12">
        <f t="shared" si="0"/>
        <v>130345.13000000002</v>
      </c>
    </row>
    <row r="10" spans="1:8" x14ac:dyDescent="0.25">
      <c r="A10" s="27" t="s">
        <v>31</v>
      </c>
      <c r="B10" s="10">
        <v>69656.61</v>
      </c>
      <c r="C10" s="11">
        <v>11871.89</v>
      </c>
      <c r="D10" s="11">
        <v>1765.34</v>
      </c>
      <c r="E10" s="11">
        <v>319.24</v>
      </c>
      <c r="F10" s="11">
        <v>75.09</v>
      </c>
      <c r="G10" s="11">
        <v>39.44</v>
      </c>
      <c r="H10" s="12">
        <f t="shared" si="0"/>
        <v>83727.61</v>
      </c>
    </row>
    <row r="11" spans="1:8" x14ac:dyDescent="0.25">
      <c r="A11" s="13" t="s">
        <v>10</v>
      </c>
      <c r="B11" s="14">
        <f>SUM(B4:B10)</f>
        <v>402998.22</v>
      </c>
      <c r="C11" s="15">
        <f t="shared" ref="C11:H11" si="1">SUM(C4:C10)</f>
        <v>167603.85999999999</v>
      </c>
      <c r="D11" s="15">
        <f t="shared" si="1"/>
        <v>99015.66</v>
      </c>
      <c r="E11" s="15">
        <f t="shared" si="1"/>
        <v>50017.81</v>
      </c>
      <c r="F11" s="15">
        <f t="shared" si="1"/>
        <v>19764.77</v>
      </c>
      <c r="G11" s="15">
        <f t="shared" si="1"/>
        <v>11036.880000000001</v>
      </c>
      <c r="H11" s="17">
        <f t="shared" si="1"/>
        <v>750437.2</v>
      </c>
    </row>
    <row r="12" spans="1:8" x14ac:dyDescent="0.25">
      <c r="A12" s="34" t="s">
        <v>62</v>
      </c>
      <c r="B12" s="35"/>
      <c r="C12" s="35"/>
      <c r="D12" s="35"/>
      <c r="E12" s="35"/>
      <c r="F12" s="35"/>
      <c r="G12" s="35"/>
      <c r="H12" s="35"/>
    </row>
    <row r="13" spans="1:8" x14ac:dyDescent="0.25">
      <c r="A13" s="34" t="s">
        <v>49</v>
      </c>
      <c r="B13" s="35"/>
      <c r="C13" s="35"/>
      <c r="D13" s="35"/>
      <c r="E13" s="35"/>
      <c r="F13" s="35"/>
      <c r="G13" s="35"/>
      <c r="H13" s="35"/>
    </row>
    <row r="14" spans="1:8" x14ac:dyDescent="0.25">
      <c r="A14" s="33" t="s">
        <v>87</v>
      </c>
      <c r="B14" s="35"/>
      <c r="C14" s="35"/>
      <c r="D14" s="35"/>
      <c r="E14" s="35"/>
      <c r="F14" s="35"/>
      <c r="G14" s="35"/>
      <c r="H14" s="35"/>
    </row>
    <row r="16" spans="1:8" x14ac:dyDescent="0.25">
      <c r="A16" s="3" t="s">
        <v>11</v>
      </c>
    </row>
    <row r="17" spans="1:8" x14ac:dyDescent="0.25">
      <c r="B17" s="19" t="s">
        <v>13</v>
      </c>
      <c r="C17" s="20" t="s">
        <v>14</v>
      </c>
      <c r="D17" s="20" t="s">
        <v>15</v>
      </c>
      <c r="E17" s="20" t="s">
        <v>16</v>
      </c>
      <c r="F17" s="20" t="s">
        <v>17</v>
      </c>
      <c r="G17" s="18" t="s">
        <v>18</v>
      </c>
      <c r="H17" s="4" t="s">
        <v>1</v>
      </c>
    </row>
    <row r="18" spans="1:8" x14ac:dyDescent="0.25">
      <c r="A18" s="25" t="s">
        <v>32</v>
      </c>
      <c r="B18" s="6">
        <v>106023.69</v>
      </c>
      <c r="C18" s="7">
        <v>12385.29</v>
      </c>
      <c r="D18" s="7">
        <v>2191.27</v>
      </c>
      <c r="E18" s="7">
        <v>429.19</v>
      </c>
      <c r="F18" s="7">
        <v>164.77</v>
      </c>
      <c r="G18" s="7">
        <v>119.28</v>
      </c>
      <c r="H18" s="8">
        <f>SUM(B18:G18)</f>
        <v>121313.49000000002</v>
      </c>
    </row>
    <row r="19" spans="1:8" x14ac:dyDescent="0.25">
      <c r="A19" s="27" t="s">
        <v>26</v>
      </c>
      <c r="B19" s="10">
        <v>336703.82</v>
      </c>
      <c r="C19" s="11">
        <v>61785.47</v>
      </c>
      <c r="D19" s="11">
        <v>16385.09</v>
      </c>
      <c r="E19" s="11">
        <v>3416.52</v>
      </c>
      <c r="F19" s="11">
        <v>762.23</v>
      </c>
      <c r="G19" s="11">
        <v>365.72</v>
      </c>
      <c r="H19" s="12">
        <f t="shared" ref="H19:H24" si="2">SUM(B19:G19)</f>
        <v>419418.85000000003</v>
      </c>
    </row>
    <row r="20" spans="1:8" x14ac:dyDescent="0.25">
      <c r="A20" s="27" t="s">
        <v>27</v>
      </c>
      <c r="B20" s="10">
        <v>637239.75</v>
      </c>
      <c r="C20" s="11">
        <v>267952.26</v>
      </c>
      <c r="D20" s="11">
        <v>187561.13</v>
      </c>
      <c r="E20" s="11">
        <v>69981.820000000007</v>
      </c>
      <c r="F20" s="11">
        <v>21474.17</v>
      </c>
      <c r="G20" s="11">
        <v>9210.7199999999993</v>
      </c>
      <c r="H20" s="12">
        <f t="shared" si="2"/>
        <v>1193419.8500000001</v>
      </c>
    </row>
    <row r="21" spans="1:8" x14ac:dyDescent="0.25">
      <c r="A21" s="27" t="s">
        <v>28</v>
      </c>
      <c r="B21" s="10">
        <v>681474.38</v>
      </c>
      <c r="C21" s="11">
        <v>480139.27</v>
      </c>
      <c r="D21" s="11">
        <v>307449.95</v>
      </c>
      <c r="E21" s="11">
        <v>96414.78</v>
      </c>
      <c r="F21" s="11">
        <v>24089.1</v>
      </c>
      <c r="G21" s="11">
        <v>9647.7000000000007</v>
      </c>
      <c r="H21" s="12">
        <f t="shared" si="2"/>
        <v>1599215.18</v>
      </c>
    </row>
    <row r="22" spans="1:8" x14ac:dyDescent="0.25">
      <c r="A22" s="27" t="s">
        <v>29</v>
      </c>
      <c r="B22" s="10">
        <v>888477.49</v>
      </c>
      <c r="C22" s="11">
        <v>196993.78</v>
      </c>
      <c r="D22" s="11">
        <v>41429.360000000001</v>
      </c>
      <c r="E22" s="11">
        <v>8608.2099999999991</v>
      </c>
      <c r="F22" s="11">
        <v>2161.4699999999998</v>
      </c>
      <c r="G22" s="11">
        <v>848.91</v>
      </c>
      <c r="H22" s="12">
        <f t="shared" si="2"/>
        <v>1138519.22</v>
      </c>
    </row>
    <row r="23" spans="1:8" x14ac:dyDescent="0.25">
      <c r="A23" s="27" t="s">
        <v>30</v>
      </c>
      <c r="B23" s="10">
        <v>1386728.32</v>
      </c>
      <c r="C23" s="11">
        <v>137946.94</v>
      </c>
      <c r="D23" s="11">
        <v>17404.560000000001</v>
      </c>
      <c r="E23" s="11">
        <v>2902.22</v>
      </c>
      <c r="F23" s="11">
        <v>607.67999999999995</v>
      </c>
      <c r="G23" s="11">
        <v>240.55</v>
      </c>
      <c r="H23" s="12">
        <f t="shared" si="2"/>
        <v>1545830.27</v>
      </c>
    </row>
    <row r="24" spans="1:8" x14ac:dyDescent="0.25">
      <c r="A24" s="27" t="s">
        <v>31</v>
      </c>
      <c r="B24" s="10">
        <v>1214499.43</v>
      </c>
      <c r="C24" s="11">
        <v>123456.69</v>
      </c>
      <c r="D24" s="11">
        <v>12692.39</v>
      </c>
      <c r="E24" s="11">
        <v>1752.24</v>
      </c>
      <c r="F24" s="11">
        <v>342.9</v>
      </c>
      <c r="G24" s="11">
        <v>168.32</v>
      </c>
      <c r="H24" s="12">
        <f t="shared" si="2"/>
        <v>1352911.9699999997</v>
      </c>
    </row>
    <row r="25" spans="1:8" x14ac:dyDescent="0.25">
      <c r="A25" s="13" t="s">
        <v>10</v>
      </c>
      <c r="B25" s="14">
        <f>SUM(B18:B24)</f>
        <v>5251146.88</v>
      </c>
      <c r="C25" s="15">
        <f t="shared" ref="C25:H25" si="3">SUM(C18:C24)</f>
        <v>1280659.7</v>
      </c>
      <c r="D25" s="15">
        <f t="shared" si="3"/>
        <v>585113.75000000012</v>
      </c>
      <c r="E25" s="15">
        <f t="shared" si="3"/>
        <v>183504.97999999998</v>
      </c>
      <c r="F25" s="15">
        <f t="shared" si="3"/>
        <v>49602.32</v>
      </c>
      <c r="G25" s="15">
        <f t="shared" si="3"/>
        <v>20601.199999999997</v>
      </c>
      <c r="H25" s="17">
        <f t="shared" si="3"/>
        <v>7370628.8299999991</v>
      </c>
    </row>
    <row r="26" spans="1:8" x14ac:dyDescent="0.25">
      <c r="A26" s="34" t="s">
        <v>63</v>
      </c>
      <c r="B26" s="35"/>
      <c r="C26" s="35"/>
      <c r="D26" s="35"/>
      <c r="E26" s="35"/>
      <c r="F26" s="35"/>
      <c r="G26" s="35"/>
      <c r="H26" s="35"/>
    </row>
    <row r="27" spans="1:8" x14ac:dyDescent="0.25">
      <c r="A27" s="34" t="s">
        <v>49</v>
      </c>
      <c r="B27" s="35"/>
      <c r="C27" s="35"/>
      <c r="D27" s="35"/>
      <c r="E27" s="35"/>
      <c r="F27" s="35"/>
      <c r="G27" s="35"/>
      <c r="H27" s="35"/>
    </row>
    <row r="28" spans="1:8" x14ac:dyDescent="0.25">
      <c r="A28" s="33" t="s">
        <v>87</v>
      </c>
      <c r="B28" s="35"/>
      <c r="C28" s="35"/>
      <c r="D28" s="35"/>
      <c r="E28" s="35"/>
      <c r="F28" s="35"/>
      <c r="G28" s="35"/>
      <c r="H28" s="35"/>
    </row>
    <row r="30" spans="1:8" x14ac:dyDescent="0.25">
      <c r="A30" s="3" t="s">
        <v>12</v>
      </c>
    </row>
    <row r="31" spans="1:8" x14ac:dyDescent="0.25">
      <c r="B31" s="19" t="s">
        <v>13</v>
      </c>
      <c r="C31" s="20" t="s">
        <v>14</v>
      </c>
      <c r="D31" s="20" t="s">
        <v>15</v>
      </c>
      <c r="E31" s="20" t="s">
        <v>16</v>
      </c>
      <c r="F31" s="20" t="s">
        <v>17</v>
      </c>
      <c r="G31" s="18" t="s">
        <v>18</v>
      </c>
      <c r="H31" s="4" t="s">
        <v>1</v>
      </c>
    </row>
    <row r="32" spans="1:8" x14ac:dyDescent="0.25">
      <c r="A32" s="25" t="s">
        <v>32</v>
      </c>
      <c r="B32" s="6">
        <f t="shared" ref="B32:H39" si="4">B4+B18</f>
        <v>112042.61</v>
      </c>
      <c r="C32" s="7">
        <f t="shared" si="4"/>
        <v>13236.26</v>
      </c>
      <c r="D32" s="7">
        <f t="shared" si="4"/>
        <v>2382.77</v>
      </c>
      <c r="E32" s="7">
        <f t="shared" si="4"/>
        <v>474.46</v>
      </c>
      <c r="F32" s="7">
        <f t="shared" si="4"/>
        <v>201.27</v>
      </c>
      <c r="G32" s="7">
        <f t="shared" si="4"/>
        <v>149.82</v>
      </c>
      <c r="H32" s="8">
        <f t="shared" si="4"/>
        <v>128487.19000000002</v>
      </c>
    </row>
    <row r="33" spans="1:8" x14ac:dyDescent="0.25">
      <c r="A33" s="27" t="s">
        <v>26</v>
      </c>
      <c r="B33" s="10">
        <f t="shared" si="4"/>
        <v>366653.07</v>
      </c>
      <c r="C33" s="11">
        <f t="shared" si="4"/>
        <v>69172.37</v>
      </c>
      <c r="D33" s="11">
        <f t="shared" si="4"/>
        <v>18639.82</v>
      </c>
      <c r="E33" s="11">
        <f t="shared" si="4"/>
        <v>4145.6499999999996</v>
      </c>
      <c r="F33" s="11">
        <f t="shared" si="4"/>
        <v>962.53</v>
      </c>
      <c r="G33" s="11">
        <f t="shared" si="4"/>
        <v>480.31000000000006</v>
      </c>
      <c r="H33" s="12">
        <f t="shared" si="4"/>
        <v>460053.75000000006</v>
      </c>
    </row>
    <row r="34" spans="1:8" x14ac:dyDescent="0.25">
      <c r="A34" s="27" t="s">
        <v>27</v>
      </c>
      <c r="B34" s="10">
        <f t="shared" si="4"/>
        <v>703532.22</v>
      </c>
      <c r="C34" s="11">
        <f t="shared" si="4"/>
        <v>307586.01</v>
      </c>
      <c r="D34" s="11">
        <f t="shared" si="4"/>
        <v>217549.56</v>
      </c>
      <c r="E34" s="11">
        <f t="shared" si="4"/>
        <v>86868.73000000001</v>
      </c>
      <c r="F34" s="11">
        <f t="shared" si="4"/>
        <v>28291.62</v>
      </c>
      <c r="G34" s="11">
        <f t="shared" si="4"/>
        <v>12524</v>
      </c>
      <c r="H34" s="12">
        <f t="shared" si="4"/>
        <v>1356352.1400000001</v>
      </c>
    </row>
    <row r="35" spans="1:8" x14ac:dyDescent="0.25">
      <c r="A35" s="27" t="s">
        <v>28</v>
      </c>
      <c r="B35" s="10">
        <f t="shared" si="4"/>
        <v>740344.71</v>
      </c>
      <c r="C35" s="11">
        <f t="shared" si="4"/>
        <v>535953.29</v>
      </c>
      <c r="D35" s="11">
        <f t="shared" si="4"/>
        <v>354090.32</v>
      </c>
      <c r="E35" s="11">
        <f t="shared" si="4"/>
        <v>122111.31</v>
      </c>
      <c r="F35" s="11">
        <f t="shared" si="4"/>
        <v>34721.57</v>
      </c>
      <c r="G35" s="11">
        <f t="shared" si="4"/>
        <v>16121.41</v>
      </c>
      <c r="H35" s="12">
        <f t="shared" si="4"/>
        <v>1803342.6099999999</v>
      </c>
    </row>
    <row r="36" spans="1:8" x14ac:dyDescent="0.25">
      <c r="A36" s="27" t="s">
        <v>29</v>
      </c>
      <c r="B36" s="10">
        <f t="shared" si="4"/>
        <v>957515.97</v>
      </c>
      <c r="C36" s="11">
        <f t="shared" si="4"/>
        <v>228433.84</v>
      </c>
      <c r="D36" s="11">
        <f t="shared" si="4"/>
        <v>54778.55</v>
      </c>
      <c r="E36" s="11">
        <f t="shared" si="4"/>
        <v>13750.14</v>
      </c>
      <c r="F36" s="11">
        <f t="shared" si="4"/>
        <v>3817.63</v>
      </c>
      <c r="G36" s="11">
        <f t="shared" si="4"/>
        <v>1719.23</v>
      </c>
      <c r="H36" s="12">
        <f t="shared" si="4"/>
        <v>1260015.3599999999</v>
      </c>
    </row>
    <row r="37" spans="1:8" x14ac:dyDescent="0.25">
      <c r="A37" s="27" t="s">
        <v>30</v>
      </c>
      <c r="B37" s="10">
        <f t="shared" si="4"/>
        <v>1489900.48</v>
      </c>
      <c r="C37" s="11">
        <f t="shared" si="4"/>
        <v>158553.21</v>
      </c>
      <c r="D37" s="11">
        <f t="shared" si="4"/>
        <v>22230.660000000003</v>
      </c>
      <c r="E37" s="11">
        <f t="shared" si="4"/>
        <v>4101.0199999999995</v>
      </c>
      <c r="F37" s="11">
        <f t="shared" si="4"/>
        <v>954.48</v>
      </c>
      <c r="G37" s="11">
        <f t="shared" si="4"/>
        <v>435.55</v>
      </c>
      <c r="H37" s="12">
        <f t="shared" si="4"/>
        <v>1676175.4000000001</v>
      </c>
    </row>
    <row r="38" spans="1:8" x14ac:dyDescent="0.25">
      <c r="A38" s="27" t="s">
        <v>31</v>
      </c>
      <c r="B38" s="10">
        <f t="shared" si="4"/>
        <v>1284156.04</v>
      </c>
      <c r="C38" s="11">
        <f t="shared" si="4"/>
        <v>135328.58000000002</v>
      </c>
      <c r="D38" s="11">
        <f t="shared" si="4"/>
        <v>14457.73</v>
      </c>
      <c r="E38" s="11">
        <f t="shared" si="4"/>
        <v>2071.48</v>
      </c>
      <c r="F38" s="11">
        <f t="shared" si="4"/>
        <v>417.99</v>
      </c>
      <c r="G38" s="11">
        <f t="shared" si="4"/>
        <v>207.76</v>
      </c>
      <c r="H38" s="12">
        <f t="shared" si="4"/>
        <v>1436639.5799999998</v>
      </c>
    </row>
    <row r="39" spans="1:8" x14ac:dyDescent="0.25">
      <c r="A39" s="13" t="s">
        <v>10</v>
      </c>
      <c r="B39" s="14">
        <f t="shared" si="4"/>
        <v>5654145.0999999996</v>
      </c>
      <c r="C39" s="15">
        <f t="shared" si="4"/>
        <v>1448263.56</v>
      </c>
      <c r="D39" s="15">
        <f t="shared" si="4"/>
        <v>684129.41000000015</v>
      </c>
      <c r="E39" s="15">
        <f t="shared" si="4"/>
        <v>233522.78999999998</v>
      </c>
      <c r="F39" s="15">
        <f t="shared" si="4"/>
        <v>69367.09</v>
      </c>
      <c r="G39" s="15">
        <f t="shared" si="4"/>
        <v>31638.079999999998</v>
      </c>
      <c r="H39" s="17">
        <f t="shared" si="4"/>
        <v>8121066.0299999993</v>
      </c>
    </row>
    <row r="40" spans="1:8" x14ac:dyDescent="0.25">
      <c r="A40" s="34" t="s">
        <v>49</v>
      </c>
    </row>
    <row r="41" spans="1:8" x14ac:dyDescent="0.25">
      <c r="A41" s="33" t="s">
        <v>87</v>
      </c>
    </row>
  </sheetData>
  <pageMargins left="0.7" right="0.7" top="0.75" bottom="0.75" header="0.3" footer="0.3"/>
  <pageSetup paperSize="9"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heetViews>
  <sheetFormatPr baseColWidth="10" defaultColWidth="40.42578125" defaultRowHeight="15" x14ac:dyDescent="0.25"/>
  <cols>
    <col min="1" max="1" width="46.140625" style="2" customWidth="1"/>
    <col min="2" max="2" width="13.5703125" style="2" bestFit="1" customWidth="1"/>
    <col min="3" max="5" width="19.140625" style="2" bestFit="1" customWidth="1"/>
    <col min="6" max="6" width="20" style="2" bestFit="1" customWidth="1"/>
    <col min="7" max="7" width="20" style="2" customWidth="1"/>
    <col min="8" max="8" width="20.85546875" style="2" bestFit="1" customWidth="1"/>
    <col min="9" max="9" width="12.7109375" style="2" bestFit="1" customWidth="1"/>
    <col min="10" max="16384" width="40.42578125" style="2"/>
  </cols>
  <sheetData>
    <row r="1" spans="1:9" x14ac:dyDescent="0.25">
      <c r="A1" s="1" t="s">
        <v>80</v>
      </c>
    </row>
    <row r="2" spans="1:9" x14ac:dyDescent="0.25">
      <c r="A2" s="3" t="s">
        <v>0</v>
      </c>
    </row>
    <row r="3" spans="1:9" x14ac:dyDescent="0.25">
      <c r="B3" s="19" t="s">
        <v>32</v>
      </c>
      <c r="C3" s="20" t="s">
        <v>26</v>
      </c>
      <c r="D3" s="20" t="s">
        <v>27</v>
      </c>
      <c r="E3" s="20" t="s">
        <v>28</v>
      </c>
      <c r="F3" s="20" t="s">
        <v>29</v>
      </c>
      <c r="G3" s="20" t="s">
        <v>30</v>
      </c>
      <c r="H3" s="18" t="s">
        <v>31</v>
      </c>
      <c r="I3" s="18" t="s">
        <v>1</v>
      </c>
    </row>
    <row r="4" spans="1:9" x14ac:dyDescent="0.25">
      <c r="A4" s="5" t="s">
        <v>33</v>
      </c>
      <c r="B4" s="6">
        <v>12497.5</v>
      </c>
      <c r="C4" s="7">
        <v>59444.160000000003</v>
      </c>
      <c r="D4" s="7">
        <v>183983.08</v>
      </c>
      <c r="E4" s="7">
        <v>164982.04999999999</v>
      </c>
      <c r="F4" s="7">
        <v>127121.19</v>
      </c>
      <c r="G4" s="7">
        <v>161304.4</v>
      </c>
      <c r="H4" s="7">
        <v>91450.72</v>
      </c>
      <c r="I4" s="8">
        <f>SUM(B4:H4)</f>
        <v>800783.1</v>
      </c>
    </row>
    <row r="5" spans="1:9" x14ac:dyDescent="0.25">
      <c r="A5" s="9" t="s">
        <v>34</v>
      </c>
      <c r="B5" s="10">
        <v>1924.56</v>
      </c>
      <c r="C5" s="11">
        <v>11453.03</v>
      </c>
      <c r="D5" s="11">
        <v>35447.06</v>
      </c>
      <c r="E5" s="11">
        <v>29914.22</v>
      </c>
      <c r="F5" s="11">
        <v>15312.06</v>
      </c>
      <c r="G5" s="11">
        <v>8815.1200000000008</v>
      </c>
      <c r="H5" s="11">
        <v>4454.32</v>
      </c>
      <c r="I5" s="12">
        <f t="shared" ref="I5:I7" si="0">SUM(B5:H5)</f>
        <v>107320.37</v>
      </c>
    </row>
    <row r="6" spans="1:9" x14ac:dyDescent="0.25">
      <c r="A6" s="9" t="s">
        <v>35</v>
      </c>
      <c r="B6" s="10">
        <v>271.16000000000003</v>
      </c>
      <c r="C6" s="11">
        <v>4807.47</v>
      </c>
      <c r="D6" s="11">
        <v>91154.03</v>
      </c>
      <c r="E6" s="11">
        <v>155136.53</v>
      </c>
      <c r="F6" s="11">
        <v>55473.05</v>
      </c>
      <c r="G6" s="11">
        <v>29655.37</v>
      </c>
      <c r="H6" s="11">
        <v>13416.54</v>
      </c>
      <c r="I6" s="12">
        <f t="shared" si="0"/>
        <v>349914.14999999997</v>
      </c>
    </row>
    <row r="7" spans="1:9" x14ac:dyDescent="0.25">
      <c r="A7" s="9" t="s">
        <v>36</v>
      </c>
      <c r="B7" s="10">
        <v>950.97</v>
      </c>
      <c r="C7" s="11">
        <v>18505.86</v>
      </c>
      <c r="D7" s="11">
        <v>441639.65</v>
      </c>
      <c r="E7" s="11">
        <v>595297.5</v>
      </c>
      <c r="F7" s="11">
        <v>323784.81</v>
      </c>
      <c r="G7" s="11">
        <v>310395.40000000002</v>
      </c>
      <c r="H7" s="11">
        <v>67046.89</v>
      </c>
      <c r="I7" s="12">
        <f t="shared" si="0"/>
        <v>1757621.0799999998</v>
      </c>
    </row>
    <row r="8" spans="1:9" x14ac:dyDescent="0.25">
      <c r="A8" s="13" t="s">
        <v>10</v>
      </c>
      <c r="B8" s="14">
        <f>SUM(B4:B7)</f>
        <v>15644.189999999999</v>
      </c>
      <c r="C8" s="15">
        <f t="shared" ref="C8:I8" si="1">SUM(C4:C7)</f>
        <v>94210.52</v>
      </c>
      <c r="D8" s="15">
        <f t="shared" si="1"/>
        <v>752223.82000000007</v>
      </c>
      <c r="E8" s="15">
        <f t="shared" si="1"/>
        <v>945330.3</v>
      </c>
      <c r="F8" s="15">
        <f t="shared" si="1"/>
        <v>521691.11</v>
      </c>
      <c r="G8" s="15">
        <f t="shared" si="1"/>
        <v>510170.29000000004</v>
      </c>
      <c r="H8" s="15">
        <f t="shared" si="1"/>
        <v>176368.47000000003</v>
      </c>
      <c r="I8" s="17">
        <f t="shared" si="1"/>
        <v>3015638.6999999997</v>
      </c>
    </row>
    <row r="9" spans="1:9" x14ac:dyDescent="0.25">
      <c r="A9" s="34" t="s">
        <v>62</v>
      </c>
      <c r="B9" s="35"/>
      <c r="C9" s="35"/>
      <c r="D9" s="35"/>
      <c r="E9" s="35"/>
      <c r="F9" s="35"/>
      <c r="G9" s="35"/>
      <c r="H9" s="35"/>
      <c r="I9" s="35"/>
    </row>
    <row r="10" spans="1:9" x14ac:dyDescent="0.25">
      <c r="A10" s="34" t="s">
        <v>49</v>
      </c>
      <c r="B10" s="35"/>
      <c r="C10" s="35"/>
      <c r="D10" s="35"/>
      <c r="E10" s="35"/>
      <c r="F10" s="35"/>
      <c r="G10" s="35"/>
      <c r="H10" s="35"/>
      <c r="I10" s="35"/>
    </row>
    <row r="11" spans="1:9" x14ac:dyDescent="0.25">
      <c r="A11" s="33" t="s">
        <v>87</v>
      </c>
      <c r="B11" s="35"/>
      <c r="C11" s="35"/>
      <c r="D11" s="35"/>
      <c r="E11" s="35"/>
      <c r="F11" s="35"/>
      <c r="G11" s="35"/>
      <c r="H11" s="35"/>
      <c r="I11" s="35"/>
    </row>
    <row r="13" spans="1:9" x14ac:dyDescent="0.25">
      <c r="A13" s="3" t="s">
        <v>11</v>
      </c>
    </row>
    <row r="14" spans="1:9" x14ac:dyDescent="0.25">
      <c r="B14" s="19" t="s">
        <v>32</v>
      </c>
      <c r="C14" s="20" t="s">
        <v>26</v>
      </c>
      <c r="D14" s="20" t="s">
        <v>27</v>
      </c>
      <c r="E14" s="20" t="s">
        <v>28</v>
      </c>
      <c r="F14" s="20" t="s">
        <v>29</v>
      </c>
      <c r="G14" s="20" t="s">
        <v>30</v>
      </c>
      <c r="H14" s="18" t="s">
        <v>31</v>
      </c>
      <c r="I14" s="18" t="s">
        <v>1</v>
      </c>
    </row>
    <row r="15" spans="1:9" x14ac:dyDescent="0.25">
      <c r="A15" s="5" t="s">
        <v>33</v>
      </c>
      <c r="B15" s="6">
        <v>193023.55</v>
      </c>
      <c r="C15" s="7">
        <v>652517.47</v>
      </c>
      <c r="D15" s="7">
        <v>1576640.24</v>
      </c>
      <c r="E15" s="7">
        <v>1652841.49</v>
      </c>
      <c r="F15" s="7">
        <v>1515154.15</v>
      </c>
      <c r="G15" s="7">
        <v>1950087.59</v>
      </c>
      <c r="H15" s="7">
        <v>1506869.19</v>
      </c>
      <c r="I15" s="8">
        <f>SUM(B15:H15)</f>
        <v>9047133.6799999997</v>
      </c>
    </row>
    <row r="16" spans="1:9" x14ac:dyDescent="0.25">
      <c r="A16" s="9" t="s">
        <v>34</v>
      </c>
      <c r="B16" s="10">
        <v>21850.04</v>
      </c>
      <c r="C16" s="11">
        <v>88236.14</v>
      </c>
      <c r="D16" s="11">
        <v>155564.24</v>
      </c>
      <c r="E16" s="11">
        <v>144832.46</v>
      </c>
      <c r="F16" s="11">
        <v>92289.49</v>
      </c>
      <c r="G16" s="11">
        <v>66318.47</v>
      </c>
      <c r="H16" s="11">
        <v>49825.27</v>
      </c>
      <c r="I16" s="12">
        <f t="shared" ref="I16:I18" si="2">SUM(B16:H16)</f>
        <v>618916.11</v>
      </c>
    </row>
    <row r="17" spans="1:9" x14ac:dyDescent="0.25">
      <c r="A17" s="9" t="s">
        <v>35</v>
      </c>
      <c r="B17" s="10">
        <v>3336.61</v>
      </c>
      <c r="C17" s="11">
        <v>42851.74</v>
      </c>
      <c r="D17" s="11">
        <v>548326.22</v>
      </c>
      <c r="E17" s="11">
        <v>1056315.67</v>
      </c>
      <c r="F17" s="11">
        <v>265393.06</v>
      </c>
      <c r="G17" s="11">
        <v>147879.5</v>
      </c>
      <c r="H17" s="11">
        <v>120322.2</v>
      </c>
      <c r="I17" s="12">
        <f t="shared" si="2"/>
        <v>2184425</v>
      </c>
    </row>
    <row r="18" spans="1:9" x14ac:dyDescent="0.25">
      <c r="A18" s="9" t="s">
        <v>36</v>
      </c>
      <c r="B18" s="10">
        <v>12037.11</v>
      </c>
      <c r="C18" s="11">
        <v>266917.67</v>
      </c>
      <c r="D18" s="11">
        <v>3121376.51</v>
      </c>
      <c r="E18" s="11">
        <v>3982961.14</v>
      </c>
      <c r="F18" s="11">
        <v>2564383.7400000002</v>
      </c>
      <c r="G18" s="11">
        <v>2484071.81</v>
      </c>
      <c r="H18" s="11">
        <v>746508.06</v>
      </c>
      <c r="I18" s="12">
        <f t="shared" si="2"/>
        <v>13178256.040000001</v>
      </c>
    </row>
    <row r="19" spans="1:9" x14ac:dyDescent="0.25">
      <c r="A19" s="13" t="s">
        <v>10</v>
      </c>
      <c r="B19" s="14">
        <f>SUM(B15:B18)</f>
        <v>230247.31</v>
      </c>
      <c r="C19" s="15">
        <f t="shared" ref="C19" si="3">SUM(C15:C18)</f>
        <v>1050523.02</v>
      </c>
      <c r="D19" s="15">
        <f t="shared" ref="D19" si="4">SUM(D15:D18)</f>
        <v>5401907.21</v>
      </c>
      <c r="E19" s="15">
        <f t="shared" ref="E19" si="5">SUM(E15:E18)</f>
        <v>6836950.7599999998</v>
      </c>
      <c r="F19" s="15">
        <f t="shared" ref="F19" si="6">SUM(F15:F18)</f>
        <v>4437220.4400000004</v>
      </c>
      <c r="G19" s="15">
        <f t="shared" ref="G19" si="7">SUM(G15:G18)</f>
        <v>4648357.37</v>
      </c>
      <c r="H19" s="15">
        <f t="shared" ref="H19" si="8">SUM(H15:H18)</f>
        <v>2423524.7199999997</v>
      </c>
      <c r="I19" s="17">
        <f t="shared" ref="I19" si="9">SUM(I15:I18)</f>
        <v>25028730.829999998</v>
      </c>
    </row>
    <row r="20" spans="1:9" x14ac:dyDescent="0.25">
      <c r="A20" s="34" t="s">
        <v>63</v>
      </c>
      <c r="B20" s="35"/>
      <c r="C20" s="35"/>
      <c r="D20" s="35"/>
      <c r="E20" s="35"/>
      <c r="F20" s="35"/>
      <c r="G20" s="35"/>
      <c r="H20" s="35"/>
      <c r="I20" s="35"/>
    </row>
    <row r="21" spans="1:9" x14ac:dyDescent="0.25">
      <c r="A21" s="34" t="s">
        <v>49</v>
      </c>
      <c r="B21" s="35"/>
      <c r="C21" s="35"/>
      <c r="D21" s="35"/>
      <c r="E21" s="35"/>
      <c r="F21" s="35"/>
      <c r="G21" s="35"/>
      <c r="H21" s="35"/>
      <c r="I21" s="35"/>
    </row>
    <row r="22" spans="1:9" x14ac:dyDescent="0.25">
      <c r="A22" s="33" t="s">
        <v>87</v>
      </c>
      <c r="B22" s="35"/>
      <c r="C22" s="35"/>
      <c r="D22" s="35"/>
      <c r="E22" s="35"/>
      <c r="F22" s="35"/>
      <c r="G22" s="35"/>
      <c r="H22" s="35"/>
      <c r="I22" s="35"/>
    </row>
    <row r="24" spans="1:9" x14ac:dyDescent="0.25">
      <c r="A24" s="3" t="s">
        <v>12</v>
      </c>
    </row>
    <row r="25" spans="1:9" x14ac:dyDescent="0.25">
      <c r="B25" s="19" t="s">
        <v>32</v>
      </c>
      <c r="C25" s="20" t="s">
        <v>26</v>
      </c>
      <c r="D25" s="20" t="s">
        <v>27</v>
      </c>
      <c r="E25" s="20" t="s">
        <v>28</v>
      </c>
      <c r="F25" s="20" t="s">
        <v>29</v>
      </c>
      <c r="G25" s="20" t="s">
        <v>30</v>
      </c>
      <c r="H25" s="18" t="s">
        <v>31</v>
      </c>
      <c r="I25" s="18" t="s">
        <v>1</v>
      </c>
    </row>
    <row r="26" spans="1:9" x14ac:dyDescent="0.25">
      <c r="A26" s="5" t="s">
        <v>33</v>
      </c>
      <c r="B26" s="6">
        <f t="shared" ref="B26:I30" si="10">B4+B15</f>
        <v>205521.05</v>
      </c>
      <c r="C26" s="7">
        <f t="shared" si="10"/>
        <v>711961.63</v>
      </c>
      <c r="D26" s="7">
        <f t="shared" si="10"/>
        <v>1760623.32</v>
      </c>
      <c r="E26" s="7">
        <f t="shared" si="10"/>
        <v>1817823.54</v>
      </c>
      <c r="F26" s="7">
        <f t="shared" si="10"/>
        <v>1642275.3399999999</v>
      </c>
      <c r="G26" s="7">
        <f t="shared" si="10"/>
        <v>2111391.9900000002</v>
      </c>
      <c r="H26" s="7">
        <f t="shared" si="10"/>
        <v>1598319.91</v>
      </c>
      <c r="I26" s="8">
        <f t="shared" si="10"/>
        <v>9847916.7799999993</v>
      </c>
    </row>
    <row r="27" spans="1:9" x14ac:dyDescent="0.25">
      <c r="A27" s="9" t="s">
        <v>34</v>
      </c>
      <c r="B27" s="10">
        <f t="shared" si="10"/>
        <v>23774.600000000002</v>
      </c>
      <c r="C27" s="11">
        <f t="shared" si="10"/>
        <v>99689.17</v>
      </c>
      <c r="D27" s="11">
        <f t="shared" si="10"/>
        <v>191011.3</v>
      </c>
      <c r="E27" s="11">
        <f t="shared" si="10"/>
        <v>174746.68</v>
      </c>
      <c r="F27" s="11">
        <f t="shared" si="10"/>
        <v>107601.55</v>
      </c>
      <c r="G27" s="11">
        <f t="shared" si="10"/>
        <v>75133.59</v>
      </c>
      <c r="H27" s="11">
        <f t="shared" si="10"/>
        <v>54279.59</v>
      </c>
      <c r="I27" s="12">
        <f t="shared" si="10"/>
        <v>726236.48</v>
      </c>
    </row>
    <row r="28" spans="1:9" x14ac:dyDescent="0.25">
      <c r="A28" s="9" t="s">
        <v>35</v>
      </c>
      <c r="B28" s="10">
        <f t="shared" si="10"/>
        <v>3607.77</v>
      </c>
      <c r="C28" s="11">
        <f t="shared" si="10"/>
        <v>47659.21</v>
      </c>
      <c r="D28" s="11">
        <f t="shared" si="10"/>
        <v>639480.25</v>
      </c>
      <c r="E28" s="11">
        <f t="shared" si="10"/>
        <v>1211452.2</v>
      </c>
      <c r="F28" s="11">
        <f t="shared" si="10"/>
        <v>320866.11</v>
      </c>
      <c r="G28" s="11">
        <f t="shared" si="10"/>
        <v>177534.87</v>
      </c>
      <c r="H28" s="11">
        <f t="shared" si="10"/>
        <v>133738.74</v>
      </c>
      <c r="I28" s="12">
        <f t="shared" si="10"/>
        <v>2534339.15</v>
      </c>
    </row>
    <row r="29" spans="1:9" x14ac:dyDescent="0.25">
      <c r="A29" s="9" t="s">
        <v>36</v>
      </c>
      <c r="B29" s="10">
        <f t="shared" si="10"/>
        <v>12988.08</v>
      </c>
      <c r="C29" s="11">
        <f t="shared" si="10"/>
        <v>285423.52999999997</v>
      </c>
      <c r="D29" s="11">
        <f t="shared" si="10"/>
        <v>3563016.1599999997</v>
      </c>
      <c r="E29" s="11">
        <f t="shared" si="10"/>
        <v>4578258.6400000006</v>
      </c>
      <c r="F29" s="11">
        <f t="shared" si="10"/>
        <v>2888168.5500000003</v>
      </c>
      <c r="G29" s="11">
        <f t="shared" si="10"/>
        <v>2794467.21</v>
      </c>
      <c r="H29" s="11">
        <f t="shared" si="10"/>
        <v>813554.95000000007</v>
      </c>
      <c r="I29" s="12">
        <f t="shared" si="10"/>
        <v>14935877.120000001</v>
      </c>
    </row>
    <row r="30" spans="1:9" x14ac:dyDescent="0.25">
      <c r="A30" s="13" t="s">
        <v>10</v>
      </c>
      <c r="B30" s="14">
        <f t="shared" si="10"/>
        <v>245891.5</v>
      </c>
      <c r="C30" s="15">
        <f t="shared" si="10"/>
        <v>1144733.54</v>
      </c>
      <c r="D30" s="15">
        <f t="shared" si="10"/>
        <v>6154131.0300000003</v>
      </c>
      <c r="E30" s="15">
        <f t="shared" si="10"/>
        <v>7782281.0599999996</v>
      </c>
      <c r="F30" s="15">
        <f t="shared" si="10"/>
        <v>4958911.5500000007</v>
      </c>
      <c r="G30" s="15">
        <f t="shared" si="10"/>
        <v>5158527.66</v>
      </c>
      <c r="H30" s="15">
        <f t="shared" si="10"/>
        <v>2599893.19</v>
      </c>
      <c r="I30" s="17">
        <f t="shared" si="10"/>
        <v>28044369.529999997</v>
      </c>
    </row>
    <row r="31" spans="1:9" x14ac:dyDescent="0.25">
      <c r="A31" s="34" t="s">
        <v>49</v>
      </c>
    </row>
    <row r="32" spans="1:9" x14ac:dyDescent="0.25">
      <c r="A32" s="33" t="s">
        <v>87</v>
      </c>
    </row>
  </sheetData>
  <pageMargins left="0.7" right="0.7" top="0.75" bottom="0.75" header="0.3" footer="0.3"/>
  <pageSetup paperSize="9"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heetViews>
  <sheetFormatPr baseColWidth="10" defaultColWidth="40.42578125" defaultRowHeight="15" x14ac:dyDescent="0.25"/>
  <cols>
    <col min="1" max="1" width="46.140625" style="2" customWidth="1"/>
    <col min="2" max="2" width="13.5703125" style="2" bestFit="1" customWidth="1"/>
    <col min="3" max="5" width="19.140625" style="2" bestFit="1" customWidth="1"/>
    <col min="6" max="6" width="20" style="2" bestFit="1" customWidth="1"/>
    <col min="7" max="7" width="20" style="2" customWidth="1"/>
    <col min="8" max="8" width="20.85546875" style="2" bestFit="1" customWidth="1"/>
    <col min="9" max="9" width="12.7109375" style="2" bestFit="1" customWidth="1"/>
    <col min="10" max="16384" width="40.42578125" style="2"/>
  </cols>
  <sheetData>
    <row r="1" spans="1:9" x14ac:dyDescent="0.25">
      <c r="A1" s="1" t="s">
        <v>81</v>
      </c>
    </row>
    <row r="2" spans="1:9" x14ac:dyDescent="0.25">
      <c r="A2" s="3" t="s">
        <v>0</v>
      </c>
    </row>
    <row r="3" spans="1:9" x14ac:dyDescent="0.25">
      <c r="B3" s="19" t="s">
        <v>32</v>
      </c>
      <c r="C3" s="20" t="s">
        <v>26</v>
      </c>
      <c r="D3" s="20" t="s">
        <v>27</v>
      </c>
      <c r="E3" s="20" t="s">
        <v>28</v>
      </c>
      <c r="F3" s="20" t="s">
        <v>29</v>
      </c>
      <c r="G3" s="20" t="s">
        <v>30</v>
      </c>
      <c r="H3" s="18" t="s">
        <v>31</v>
      </c>
      <c r="I3" s="18" t="s">
        <v>1</v>
      </c>
    </row>
    <row r="4" spans="1:9" x14ac:dyDescent="0.25">
      <c r="A4" s="5" t="s">
        <v>33</v>
      </c>
      <c r="B4" s="6">
        <v>12497.5</v>
      </c>
      <c r="C4" s="7">
        <v>59444.160000000003</v>
      </c>
      <c r="D4" s="7">
        <v>183983.08</v>
      </c>
      <c r="E4" s="7">
        <v>164982.04999999999</v>
      </c>
      <c r="F4" s="7">
        <v>127121.19</v>
      </c>
      <c r="G4" s="7">
        <v>161304.4</v>
      </c>
      <c r="H4" s="7">
        <v>91450.72</v>
      </c>
      <c r="I4" s="8">
        <f>SUM(B4:H4)</f>
        <v>800783.1</v>
      </c>
    </row>
    <row r="5" spans="1:9" x14ac:dyDescent="0.25">
      <c r="A5" s="9" t="s">
        <v>34</v>
      </c>
      <c r="B5" s="10">
        <v>4730.99</v>
      </c>
      <c r="C5" s="11">
        <v>27473.24</v>
      </c>
      <c r="D5" s="11">
        <v>94968.91</v>
      </c>
      <c r="E5" s="11">
        <v>86169.87</v>
      </c>
      <c r="F5" s="11">
        <v>38638.300000000003</v>
      </c>
      <c r="G5" s="11">
        <v>19851.8</v>
      </c>
      <c r="H5" s="11">
        <v>9547.9599999999991</v>
      </c>
      <c r="I5" s="12">
        <f t="shared" ref="I5:I7" si="0">SUM(B5:H5)</f>
        <v>281381.07</v>
      </c>
    </row>
    <row r="6" spans="1:9" x14ac:dyDescent="0.25">
      <c r="A6" s="9" t="s">
        <v>35</v>
      </c>
      <c r="B6" s="10">
        <v>756.03</v>
      </c>
      <c r="C6" s="11">
        <v>12508.39</v>
      </c>
      <c r="D6" s="11">
        <v>281258.13</v>
      </c>
      <c r="E6" s="11">
        <v>482582.7</v>
      </c>
      <c r="F6" s="11">
        <v>148834.94</v>
      </c>
      <c r="G6" s="11">
        <v>71364.570000000007</v>
      </c>
      <c r="H6" s="11">
        <v>30167.07</v>
      </c>
      <c r="I6" s="12">
        <f t="shared" si="0"/>
        <v>1027471.83</v>
      </c>
    </row>
    <row r="7" spans="1:9" x14ac:dyDescent="0.25">
      <c r="A7" s="9" t="s">
        <v>36</v>
      </c>
      <c r="B7" s="10">
        <v>2906.1</v>
      </c>
      <c r="C7" s="11">
        <v>49431.96</v>
      </c>
      <c r="D7" s="11">
        <v>1588980.06</v>
      </c>
      <c r="E7" s="11">
        <v>2468378.7000000002</v>
      </c>
      <c r="F7" s="11">
        <v>1039604.17</v>
      </c>
      <c r="G7" s="11">
        <v>802335.34</v>
      </c>
      <c r="H7" s="11">
        <v>153647.14000000001</v>
      </c>
      <c r="I7" s="12">
        <f t="shared" si="0"/>
        <v>6105283.4699999997</v>
      </c>
    </row>
    <row r="8" spans="1:9" x14ac:dyDescent="0.25">
      <c r="A8" s="13" t="s">
        <v>10</v>
      </c>
      <c r="B8" s="14">
        <f>SUM(B4:B7)</f>
        <v>20890.619999999995</v>
      </c>
      <c r="C8" s="15">
        <f t="shared" ref="C8:I8" si="1">SUM(C4:C7)</f>
        <v>148857.75</v>
      </c>
      <c r="D8" s="15">
        <f t="shared" si="1"/>
        <v>2149190.1800000002</v>
      </c>
      <c r="E8" s="15">
        <f t="shared" si="1"/>
        <v>3202113.3200000003</v>
      </c>
      <c r="F8" s="15">
        <f t="shared" si="1"/>
        <v>1354198.6</v>
      </c>
      <c r="G8" s="15">
        <f t="shared" si="1"/>
        <v>1054856.1099999999</v>
      </c>
      <c r="H8" s="15">
        <f t="shared" si="1"/>
        <v>284812.89</v>
      </c>
      <c r="I8" s="17">
        <f t="shared" si="1"/>
        <v>8214919.4699999997</v>
      </c>
    </row>
    <row r="9" spans="1:9" x14ac:dyDescent="0.25">
      <c r="A9" s="34" t="s">
        <v>48</v>
      </c>
      <c r="B9" s="35"/>
      <c r="C9" s="35"/>
      <c r="D9" s="35"/>
      <c r="E9" s="35"/>
      <c r="F9" s="35"/>
      <c r="G9" s="35"/>
      <c r="H9" s="35"/>
      <c r="I9" s="35"/>
    </row>
    <row r="10" spans="1:9" x14ac:dyDescent="0.25">
      <c r="A10" s="34" t="s">
        <v>49</v>
      </c>
      <c r="B10" s="35"/>
      <c r="C10" s="35"/>
      <c r="D10" s="35"/>
      <c r="E10" s="35"/>
      <c r="F10" s="35"/>
      <c r="G10" s="35"/>
      <c r="H10" s="35"/>
      <c r="I10" s="35"/>
    </row>
    <row r="11" spans="1:9" x14ac:dyDescent="0.25">
      <c r="A11" s="34" t="str">
        <f>IF(1&lt;2,"Lecture : "&amp;ROUND(F4,0)&amp;" personnes vivent dans un ménage immigré composé d'une personne seule sans famille. La personne de référence de ce ménage a entre 55 et 64 ans.","")</f>
        <v>Lecture : 127121 personnes vivent dans un ménage immigré composé d'une personne seule sans famille. La personne de référence de ce ménage a entre 55 et 64 ans.</v>
      </c>
      <c r="B11" s="35"/>
      <c r="C11" s="35"/>
      <c r="D11" s="35"/>
      <c r="E11" s="35"/>
      <c r="F11" s="35"/>
      <c r="G11" s="35"/>
      <c r="H11" s="35"/>
      <c r="I11" s="35"/>
    </row>
    <row r="12" spans="1:9" x14ac:dyDescent="0.25">
      <c r="A12" s="33" t="s">
        <v>87</v>
      </c>
      <c r="B12" s="35"/>
      <c r="C12" s="35"/>
      <c r="D12" s="35"/>
      <c r="E12" s="35"/>
      <c r="F12" s="35"/>
      <c r="G12" s="35"/>
      <c r="H12" s="35"/>
      <c r="I12" s="35"/>
    </row>
    <row r="14" spans="1:9" x14ac:dyDescent="0.25">
      <c r="A14" s="3" t="s">
        <v>11</v>
      </c>
    </row>
    <row r="15" spans="1:9" x14ac:dyDescent="0.25">
      <c r="B15" s="19" t="s">
        <v>32</v>
      </c>
      <c r="C15" s="20" t="s">
        <v>26</v>
      </c>
      <c r="D15" s="20" t="s">
        <v>27</v>
      </c>
      <c r="E15" s="20" t="s">
        <v>28</v>
      </c>
      <c r="F15" s="20" t="s">
        <v>29</v>
      </c>
      <c r="G15" s="20" t="s">
        <v>30</v>
      </c>
      <c r="H15" s="18" t="s">
        <v>31</v>
      </c>
      <c r="I15" s="18" t="s">
        <v>1</v>
      </c>
    </row>
    <row r="16" spans="1:9" x14ac:dyDescent="0.25">
      <c r="A16" s="5" t="s">
        <v>33</v>
      </c>
      <c r="B16" s="6">
        <v>193023.55</v>
      </c>
      <c r="C16" s="7">
        <v>652517.47</v>
      </c>
      <c r="D16" s="7">
        <v>1576640.24</v>
      </c>
      <c r="E16" s="7">
        <v>1652841.49</v>
      </c>
      <c r="F16" s="7">
        <v>1515154.15</v>
      </c>
      <c r="G16" s="7">
        <v>1950087.59</v>
      </c>
      <c r="H16" s="7">
        <v>1506869.19</v>
      </c>
      <c r="I16" s="8">
        <f>SUM(B16:H16)</f>
        <v>9047133.6799999997</v>
      </c>
    </row>
    <row r="17" spans="1:9" x14ac:dyDescent="0.25">
      <c r="A17" s="9" t="s">
        <v>34</v>
      </c>
      <c r="B17" s="10">
        <v>49712.37</v>
      </c>
      <c r="C17" s="11">
        <v>202065.78</v>
      </c>
      <c r="D17" s="11">
        <v>384391.79</v>
      </c>
      <c r="E17" s="11">
        <v>360776.97</v>
      </c>
      <c r="F17" s="11">
        <v>207333.34</v>
      </c>
      <c r="G17" s="11">
        <v>139881.1</v>
      </c>
      <c r="H17" s="11">
        <v>104862.08</v>
      </c>
      <c r="I17" s="12">
        <f t="shared" ref="I17:I19" si="2">SUM(B17:H17)</f>
        <v>1449023.4300000002</v>
      </c>
    </row>
    <row r="18" spans="1:9" x14ac:dyDescent="0.25">
      <c r="A18" s="9" t="s">
        <v>35</v>
      </c>
      <c r="B18" s="10">
        <v>8073.6</v>
      </c>
      <c r="C18" s="11">
        <v>104362.11</v>
      </c>
      <c r="D18" s="11">
        <v>1534151.27</v>
      </c>
      <c r="E18" s="11">
        <v>2815933.54</v>
      </c>
      <c r="F18" s="11">
        <v>611168</v>
      </c>
      <c r="G18" s="11">
        <v>324347.32</v>
      </c>
      <c r="H18" s="11">
        <v>257854.05</v>
      </c>
      <c r="I18" s="12">
        <f t="shared" si="2"/>
        <v>5655889.8899999997</v>
      </c>
    </row>
    <row r="19" spans="1:9" x14ac:dyDescent="0.25">
      <c r="A19" s="9" t="s">
        <v>36</v>
      </c>
      <c r="B19" s="10">
        <v>28621.85</v>
      </c>
      <c r="C19" s="11">
        <v>621628.42000000004</v>
      </c>
      <c r="D19" s="11">
        <v>10335857.57</v>
      </c>
      <c r="E19" s="11">
        <v>14128174.140000001</v>
      </c>
      <c r="F19" s="11">
        <v>6231849.8600000003</v>
      </c>
      <c r="G19" s="11">
        <v>5292200.3899999997</v>
      </c>
      <c r="H19" s="11">
        <v>1555358.29</v>
      </c>
      <c r="I19" s="12">
        <f t="shared" si="2"/>
        <v>38193690.519999996</v>
      </c>
    </row>
    <row r="20" spans="1:9" x14ac:dyDescent="0.25">
      <c r="A20" s="13" t="s">
        <v>10</v>
      </c>
      <c r="B20" s="14">
        <f>SUM(B16:B19)</f>
        <v>279431.37</v>
      </c>
      <c r="C20" s="15">
        <f t="shared" ref="C20" si="3">SUM(C16:C19)</f>
        <v>1580573.78</v>
      </c>
      <c r="D20" s="15">
        <f t="shared" ref="D20" si="4">SUM(D16:D19)</f>
        <v>13831040.870000001</v>
      </c>
      <c r="E20" s="15">
        <f t="shared" ref="E20" si="5">SUM(E16:E19)</f>
        <v>18957726.140000001</v>
      </c>
      <c r="F20" s="15">
        <f t="shared" ref="F20" si="6">SUM(F16:F19)</f>
        <v>8565505.3500000015</v>
      </c>
      <c r="G20" s="15">
        <f t="shared" ref="G20" si="7">SUM(G16:G19)</f>
        <v>7706516.4000000004</v>
      </c>
      <c r="H20" s="15">
        <f t="shared" ref="H20" si="8">SUM(H16:H19)</f>
        <v>3424943.6100000003</v>
      </c>
      <c r="I20" s="17">
        <f t="shared" ref="I20" si="9">SUM(I16:I19)</f>
        <v>54345737.519999996</v>
      </c>
    </row>
    <row r="21" spans="1:9" x14ac:dyDescent="0.25">
      <c r="A21" s="34" t="s">
        <v>66</v>
      </c>
      <c r="B21" s="35"/>
      <c r="C21" s="35"/>
      <c r="D21" s="35"/>
      <c r="E21" s="35"/>
      <c r="F21" s="35"/>
      <c r="G21" s="35"/>
      <c r="H21" s="35"/>
      <c r="I21" s="35"/>
    </row>
    <row r="22" spans="1:9" x14ac:dyDescent="0.25">
      <c r="A22" s="34" t="s">
        <v>49</v>
      </c>
      <c r="B22" s="35"/>
      <c r="C22" s="35"/>
      <c r="D22" s="35"/>
      <c r="E22" s="35"/>
      <c r="F22" s="35"/>
      <c r="G22" s="35"/>
      <c r="H22" s="35"/>
      <c r="I22" s="35"/>
    </row>
    <row r="23" spans="1:9" x14ac:dyDescent="0.25">
      <c r="A23" s="34" t="str">
        <f>IF(1&lt;2,"Lecture : "&amp;ROUND(F16,0)&amp;" personnes vivent dans un ménage non immigré composé d'une personne seule sans famille. La personne de référence de ce ménage a entre 55 et 64 ans.;""")</f>
        <v>Lecture : 1515154 personnes vivent dans un ménage non immigré composé d'une personne seule sans famille. La personne de référence de ce ménage a entre 55 et 64 ans.;"</v>
      </c>
      <c r="B23" s="35"/>
      <c r="C23" s="35"/>
      <c r="D23" s="35"/>
      <c r="E23" s="35"/>
      <c r="F23" s="35"/>
      <c r="G23" s="35"/>
      <c r="H23" s="35"/>
      <c r="I23" s="35"/>
    </row>
    <row r="24" spans="1:9" x14ac:dyDescent="0.25">
      <c r="A24" s="33" t="s">
        <v>87</v>
      </c>
      <c r="B24" s="35"/>
      <c r="C24" s="35"/>
      <c r="D24" s="35"/>
      <c r="E24" s="35"/>
      <c r="F24" s="35"/>
      <c r="G24" s="35"/>
      <c r="H24" s="35"/>
      <c r="I24" s="35"/>
    </row>
    <row r="26" spans="1:9" x14ac:dyDescent="0.25">
      <c r="A26" s="3" t="s">
        <v>12</v>
      </c>
    </row>
    <row r="27" spans="1:9" x14ac:dyDescent="0.25">
      <c r="B27" s="19" t="s">
        <v>32</v>
      </c>
      <c r="C27" s="20" t="s">
        <v>26</v>
      </c>
      <c r="D27" s="20" t="s">
        <v>27</v>
      </c>
      <c r="E27" s="20" t="s">
        <v>28</v>
      </c>
      <c r="F27" s="20" t="s">
        <v>29</v>
      </c>
      <c r="G27" s="20" t="s">
        <v>30</v>
      </c>
      <c r="H27" s="18" t="s">
        <v>31</v>
      </c>
      <c r="I27" s="18" t="s">
        <v>1</v>
      </c>
    </row>
    <row r="28" spans="1:9" x14ac:dyDescent="0.25">
      <c r="A28" s="5" t="s">
        <v>33</v>
      </c>
      <c r="B28" s="6">
        <f t="shared" ref="B28:I32" si="10">B4+B16</f>
        <v>205521.05</v>
      </c>
      <c r="C28" s="7">
        <f t="shared" si="10"/>
        <v>711961.63</v>
      </c>
      <c r="D28" s="7">
        <f t="shared" si="10"/>
        <v>1760623.32</v>
      </c>
      <c r="E28" s="7">
        <f t="shared" si="10"/>
        <v>1817823.54</v>
      </c>
      <c r="F28" s="7">
        <f t="shared" si="10"/>
        <v>1642275.3399999999</v>
      </c>
      <c r="G28" s="7">
        <f t="shared" si="10"/>
        <v>2111391.9900000002</v>
      </c>
      <c r="H28" s="7">
        <f t="shared" si="10"/>
        <v>1598319.91</v>
      </c>
      <c r="I28" s="8">
        <f t="shared" si="10"/>
        <v>9847916.7799999993</v>
      </c>
    </row>
    <row r="29" spans="1:9" x14ac:dyDescent="0.25">
      <c r="A29" s="9" t="s">
        <v>34</v>
      </c>
      <c r="B29" s="10">
        <f t="shared" si="10"/>
        <v>54443.360000000001</v>
      </c>
      <c r="C29" s="11">
        <f t="shared" si="10"/>
        <v>229539.02</v>
      </c>
      <c r="D29" s="11">
        <f t="shared" si="10"/>
        <v>479360.69999999995</v>
      </c>
      <c r="E29" s="11">
        <f t="shared" si="10"/>
        <v>446946.83999999997</v>
      </c>
      <c r="F29" s="11">
        <f t="shared" si="10"/>
        <v>245971.64</v>
      </c>
      <c r="G29" s="11">
        <f t="shared" si="10"/>
        <v>159732.9</v>
      </c>
      <c r="H29" s="11">
        <f t="shared" si="10"/>
        <v>114410.04000000001</v>
      </c>
      <c r="I29" s="12">
        <f t="shared" si="10"/>
        <v>1730404.5000000002</v>
      </c>
    </row>
    <row r="30" spans="1:9" x14ac:dyDescent="0.25">
      <c r="A30" s="9" t="s">
        <v>35</v>
      </c>
      <c r="B30" s="10">
        <f t="shared" si="10"/>
        <v>8829.630000000001</v>
      </c>
      <c r="C30" s="11">
        <f t="shared" si="10"/>
        <v>116870.5</v>
      </c>
      <c r="D30" s="11">
        <f t="shared" si="10"/>
        <v>1815409.4</v>
      </c>
      <c r="E30" s="11">
        <f t="shared" si="10"/>
        <v>3298516.24</v>
      </c>
      <c r="F30" s="11">
        <f t="shared" si="10"/>
        <v>760002.94</v>
      </c>
      <c r="G30" s="11">
        <f t="shared" si="10"/>
        <v>395711.89</v>
      </c>
      <c r="H30" s="11">
        <f t="shared" si="10"/>
        <v>288021.12</v>
      </c>
      <c r="I30" s="12">
        <f t="shared" si="10"/>
        <v>6683361.7199999997</v>
      </c>
    </row>
    <row r="31" spans="1:9" x14ac:dyDescent="0.25">
      <c r="A31" s="9" t="s">
        <v>36</v>
      </c>
      <c r="B31" s="10">
        <f t="shared" si="10"/>
        <v>31527.949999999997</v>
      </c>
      <c r="C31" s="11">
        <f t="shared" si="10"/>
        <v>671060.38</v>
      </c>
      <c r="D31" s="11">
        <f t="shared" si="10"/>
        <v>11924837.630000001</v>
      </c>
      <c r="E31" s="11">
        <f t="shared" si="10"/>
        <v>16596552.84</v>
      </c>
      <c r="F31" s="11">
        <f t="shared" si="10"/>
        <v>7271454.0300000003</v>
      </c>
      <c r="G31" s="11">
        <f t="shared" si="10"/>
        <v>6094535.7299999995</v>
      </c>
      <c r="H31" s="11">
        <f t="shared" si="10"/>
        <v>1709005.4300000002</v>
      </c>
      <c r="I31" s="12">
        <f t="shared" si="10"/>
        <v>44298973.989999995</v>
      </c>
    </row>
    <row r="32" spans="1:9" x14ac:dyDescent="0.25">
      <c r="A32" s="13" t="s">
        <v>10</v>
      </c>
      <c r="B32" s="14">
        <f t="shared" si="10"/>
        <v>300321.99</v>
      </c>
      <c r="C32" s="15">
        <f t="shared" si="10"/>
        <v>1729431.53</v>
      </c>
      <c r="D32" s="15">
        <f t="shared" si="10"/>
        <v>15980231.050000001</v>
      </c>
      <c r="E32" s="15">
        <f t="shared" si="10"/>
        <v>22159839.460000001</v>
      </c>
      <c r="F32" s="15">
        <f t="shared" si="10"/>
        <v>9919703.9500000011</v>
      </c>
      <c r="G32" s="15">
        <f t="shared" si="10"/>
        <v>8761372.5099999998</v>
      </c>
      <c r="H32" s="15">
        <f t="shared" si="10"/>
        <v>3709756.5000000005</v>
      </c>
      <c r="I32" s="17">
        <f t="shared" si="10"/>
        <v>62560656.989999995</v>
      </c>
    </row>
    <row r="33" spans="1:1" x14ac:dyDescent="0.25">
      <c r="A33" s="34" t="s">
        <v>49</v>
      </c>
    </row>
    <row r="34" spans="1:1" x14ac:dyDescent="0.25">
      <c r="A34" s="33" t="s">
        <v>87</v>
      </c>
    </row>
  </sheetData>
  <pageMargins left="0.7" right="0.7" top="0.75" bottom="0.75" header="0.3" footer="0.3"/>
  <pageSetup paperSize="9"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workbookViewId="0"/>
  </sheetViews>
  <sheetFormatPr baseColWidth="10" defaultRowHeight="15" x14ac:dyDescent="0.25"/>
  <cols>
    <col min="1" max="1" width="26.42578125" style="2" customWidth="1"/>
    <col min="2" max="9" width="16.42578125" style="2" customWidth="1"/>
    <col min="10" max="16384" width="11.42578125" style="2"/>
  </cols>
  <sheetData>
    <row r="1" spans="1:9" x14ac:dyDescent="0.25">
      <c r="A1" s="1" t="s">
        <v>37</v>
      </c>
    </row>
    <row r="2" spans="1:9" x14ac:dyDescent="0.25">
      <c r="A2" s="3" t="s">
        <v>0</v>
      </c>
    </row>
    <row r="3" spans="1:9" ht="36" x14ac:dyDescent="0.25">
      <c r="B3" s="21" t="s">
        <v>39</v>
      </c>
      <c r="C3" s="22" t="s">
        <v>40</v>
      </c>
      <c r="D3" s="22" t="s">
        <v>41</v>
      </c>
      <c r="E3" s="22" t="s">
        <v>42</v>
      </c>
      <c r="F3" s="22" t="s">
        <v>43</v>
      </c>
      <c r="G3" s="22" t="s">
        <v>44</v>
      </c>
      <c r="H3" s="23" t="s">
        <v>45</v>
      </c>
      <c r="I3" s="24" t="s">
        <v>10</v>
      </c>
    </row>
    <row r="4" spans="1:9" x14ac:dyDescent="0.25">
      <c r="A4" s="25" t="s">
        <v>38</v>
      </c>
      <c r="B4" s="31">
        <f>Men7_H!B4+Men7_F!B4</f>
        <v>1590045.3199999998</v>
      </c>
      <c r="C4" s="26">
        <f>Men7_H!C4+Men7_F!C4</f>
        <v>333191.21999999997</v>
      </c>
      <c r="D4" s="26">
        <f>Men7_H!D4+Men7_F!D4</f>
        <v>0</v>
      </c>
      <c r="E4" s="26">
        <f>Men7_H!E4+Men7_F!E4</f>
        <v>0</v>
      </c>
      <c r="F4" s="26">
        <f>Men7_H!F4+Men7_F!F4</f>
        <v>0</v>
      </c>
      <c r="G4" s="26">
        <f>Men7_H!G4+Men7_F!G4</f>
        <v>38512.949999999997</v>
      </c>
      <c r="H4" s="32">
        <f>Men7_H!H4+Men7_F!H4</f>
        <v>34.129999999999995</v>
      </c>
      <c r="I4" s="12">
        <f>Men7_H!I4+Men7_F!I4</f>
        <v>1961783.62</v>
      </c>
    </row>
    <row r="5" spans="1:9" x14ac:dyDescent="0.25">
      <c r="A5" s="27" t="s">
        <v>25</v>
      </c>
      <c r="B5" s="31">
        <f>Men7_H!B5+Men7_F!B5</f>
        <v>392254.54000000004</v>
      </c>
      <c r="C5" s="26">
        <f>Men7_H!C5+Men7_F!C5</f>
        <v>125347.38</v>
      </c>
      <c r="D5" s="26">
        <f>Men7_H!D5+Men7_F!D5</f>
        <v>3889.35</v>
      </c>
      <c r="E5" s="26">
        <f>Men7_H!E5+Men7_F!E5</f>
        <v>2025.82</v>
      </c>
      <c r="F5" s="26">
        <f>Men7_H!F5+Men7_F!F5</f>
        <v>933.74</v>
      </c>
      <c r="G5" s="26">
        <f>Men7_H!G5+Men7_F!G5</f>
        <v>32073.86</v>
      </c>
      <c r="H5" s="32">
        <f>Men7_H!H5+Men7_F!H5</f>
        <v>12463.369999999999</v>
      </c>
      <c r="I5" s="12">
        <f>Men7_H!I5+Men7_F!I5</f>
        <v>568988.06000000006</v>
      </c>
    </row>
    <row r="6" spans="1:9" x14ac:dyDescent="0.25">
      <c r="A6" s="27" t="s">
        <v>26</v>
      </c>
      <c r="B6" s="31">
        <f>Men7_H!B6+Men7_F!B6</f>
        <v>246199.5</v>
      </c>
      <c r="C6" s="26">
        <f>Men7_H!C6+Men7_F!C6</f>
        <v>86325.13</v>
      </c>
      <c r="D6" s="26">
        <f>Men7_H!D6+Men7_F!D6</f>
        <v>45194.239999999998</v>
      </c>
      <c r="E6" s="26">
        <f>Men7_H!E6+Men7_F!E6</f>
        <v>36958.25</v>
      </c>
      <c r="F6" s="26">
        <f>Men7_H!F6+Men7_F!F6</f>
        <v>7221.58</v>
      </c>
      <c r="G6" s="26">
        <f>Men7_H!G6+Men7_F!G6</f>
        <v>68634.899999999994</v>
      </c>
      <c r="H6" s="32">
        <f>Men7_H!H6+Men7_F!H6</f>
        <v>59444.160000000003</v>
      </c>
      <c r="I6" s="12">
        <f>Men7_H!I6+Men7_F!I6</f>
        <v>549977.76</v>
      </c>
    </row>
    <row r="7" spans="1:9" x14ac:dyDescent="0.25">
      <c r="A7" s="27" t="s">
        <v>27</v>
      </c>
      <c r="B7" s="31">
        <f>Men7_H!B7+Men7_F!B7</f>
        <v>165147.64000000001</v>
      </c>
      <c r="C7" s="26">
        <f>Men7_H!C7+Men7_F!C7</f>
        <v>71087.39</v>
      </c>
      <c r="D7" s="26">
        <f>Men7_H!D7+Men7_F!D7</f>
        <v>218757.84</v>
      </c>
      <c r="E7" s="26">
        <f>Men7_H!E7+Men7_F!E7</f>
        <v>812688.6100000001</v>
      </c>
      <c r="F7" s="26">
        <f>Men7_H!F7+Men7_F!F7</f>
        <v>98877.83</v>
      </c>
      <c r="G7" s="26">
        <f>Men7_H!G7+Men7_F!G7</f>
        <v>123772.9</v>
      </c>
      <c r="H7" s="32">
        <f>Men7_H!H7+Men7_F!H7</f>
        <v>183983.08000000002</v>
      </c>
      <c r="I7" s="12">
        <f>Men7_H!I7+Men7_F!I7</f>
        <v>1674315.29</v>
      </c>
    </row>
    <row r="8" spans="1:9" x14ac:dyDescent="0.25">
      <c r="A8" s="27" t="s">
        <v>28</v>
      </c>
      <c r="B8" s="31">
        <f>Men7_H!B8+Men7_F!B8</f>
        <v>18772.489999999998</v>
      </c>
      <c r="C8" s="26">
        <f>Men7_H!C8+Men7_F!C8</f>
        <v>25183.93</v>
      </c>
      <c r="D8" s="26">
        <f>Men7_H!D8+Men7_F!D8</f>
        <v>201441.91999999998</v>
      </c>
      <c r="E8" s="26">
        <f>Men7_H!E8+Men7_F!E8</f>
        <v>969618.19</v>
      </c>
      <c r="F8" s="26">
        <f>Men7_H!F8+Men7_F!F8</f>
        <v>158813.71</v>
      </c>
      <c r="G8" s="26">
        <f>Men7_H!G8+Men7_F!G8</f>
        <v>71149.16</v>
      </c>
      <c r="H8" s="32">
        <f>Men7_H!H8+Men7_F!H8</f>
        <v>164982.04999999999</v>
      </c>
      <c r="I8" s="12">
        <f>Men7_H!I8+Men7_F!I8</f>
        <v>1609961.45</v>
      </c>
    </row>
    <row r="9" spans="1:9" x14ac:dyDescent="0.25">
      <c r="A9" s="27" t="s">
        <v>29</v>
      </c>
      <c r="B9" s="31">
        <f>Men7_H!B9+Men7_F!B9</f>
        <v>1328.62</v>
      </c>
      <c r="C9" s="26">
        <f>Men7_H!C9+Men7_F!C9</f>
        <v>7050.9</v>
      </c>
      <c r="D9" s="26">
        <f>Men7_H!D9+Men7_F!D9</f>
        <v>345354</v>
      </c>
      <c r="E9" s="26">
        <f>Men7_H!E9+Men7_F!E9</f>
        <v>289745.83</v>
      </c>
      <c r="F9" s="26">
        <f>Men7_H!F9+Men7_F!F9</f>
        <v>56485.19</v>
      </c>
      <c r="G9" s="26">
        <f>Men7_H!G9+Men7_F!G9</f>
        <v>38156.960000000006</v>
      </c>
      <c r="H9" s="32">
        <f>Men7_H!H9+Men7_F!H9</f>
        <v>127121.2</v>
      </c>
      <c r="I9" s="12">
        <f>Men7_H!I9+Men7_F!I9</f>
        <v>865242.7</v>
      </c>
    </row>
    <row r="10" spans="1:9" x14ac:dyDescent="0.25">
      <c r="A10" s="27" t="s">
        <v>30</v>
      </c>
      <c r="B10" s="31">
        <f>Men7_H!B10+Men7_F!B10</f>
        <v>46.31</v>
      </c>
      <c r="C10" s="26">
        <f>Men7_H!C10+Men7_F!C10</f>
        <v>1440.15</v>
      </c>
      <c r="D10" s="26">
        <f>Men7_H!D10+Men7_F!D10</f>
        <v>410525.7</v>
      </c>
      <c r="E10" s="26">
        <f>Men7_H!E10+Men7_F!E10</f>
        <v>118326.87999999999</v>
      </c>
      <c r="F10" s="26">
        <f>Men7_H!F10+Men7_F!F10</f>
        <v>30359.360000000001</v>
      </c>
      <c r="G10" s="26">
        <f>Men7_H!G10+Men7_F!G10</f>
        <v>38382.39</v>
      </c>
      <c r="H10" s="32">
        <f>Men7_H!H10+Men7_F!H10</f>
        <v>161304.4</v>
      </c>
      <c r="I10" s="12">
        <f>Men7_H!I10+Men7_F!I10</f>
        <v>760385.19000000006</v>
      </c>
    </row>
    <row r="11" spans="1:9" x14ac:dyDescent="0.25">
      <c r="A11" s="30" t="s">
        <v>31</v>
      </c>
      <c r="B11" s="31">
        <f>Men7_H!B11+Men7_F!B11</f>
        <v>0</v>
      </c>
      <c r="C11" s="26">
        <f>Men7_H!C11+Men7_F!C11</f>
        <v>0</v>
      </c>
      <c r="D11" s="26">
        <f>Men7_H!D11+Men7_F!D11</f>
        <v>88317.51</v>
      </c>
      <c r="E11" s="26">
        <f>Men7_H!E11+Men7_F!E11</f>
        <v>12619.63</v>
      </c>
      <c r="F11" s="26">
        <f>Men7_H!F11+Men7_F!F11</f>
        <v>13662.330000000002</v>
      </c>
      <c r="G11" s="26">
        <f>Men7_H!G11+Men7_F!G11</f>
        <v>18215.28</v>
      </c>
      <c r="H11" s="32">
        <f>Men7_H!H11+Men7_F!H11</f>
        <v>91450.72</v>
      </c>
      <c r="I11" s="12">
        <f>Men7_H!I11+Men7_F!I11</f>
        <v>224265.47000000003</v>
      </c>
    </row>
    <row r="12" spans="1:9" x14ac:dyDescent="0.25">
      <c r="A12" s="29" t="s">
        <v>10</v>
      </c>
      <c r="B12" s="14">
        <f>Men7_H!B12+Men7_F!B12</f>
        <v>2413794.42</v>
      </c>
      <c r="C12" s="15">
        <f>Men7_H!C12+Men7_F!C12</f>
        <v>649626.09999999986</v>
      </c>
      <c r="D12" s="15">
        <f>Men7_H!D12+Men7_F!D12</f>
        <v>1313480.56</v>
      </c>
      <c r="E12" s="15">
        <f>Men7_H!E12+Men7_F!E12</f>
        <v>2241983.21</v>
      </c>
      <c r="F12" s="15">
        <f>Men7_H!F12+Men7_F!F12</f>
        <v>366353.74000000005</v>
      </c>
      <c r="G12" s="15">
        <f>Men7_H!G12+Men7_F!G12</f>
        <v>428898.4</v>
      </c>
      <c r="H12" s="16">
        <f>Men7_H!H12+Men7_F!H12</f>
        <v>800783.10999999987</v>
      </c>
      <c r="I12" s="17">
        <f>Men7_H!I12+Men7_F!I12</f>
        <v>8214919.54</v>
      </c>
    </row>
    <row r="13" spans="1:9" x14ac:dyDescent="0.25">
      <c r="A13" s="34" t="s">
        <v>48</v>
      </c>
      <c r="B13" s="35"/>
      <c r="C13" s="35"/>
      <c r="D13" s="35"/>
      <c r="E13" s="35"/>
      <c r="F13" s="35"/>
      <c r="G13" s="35"/>
      <c r="H13" s="35"/>
      <c r="I13" s="35"/>
    </row>
    <row r="14" spans="1:9" x14ac:dyDescent="0.25">
      <c r="A14" s="34" t="s">
        <v>49</v>
      </c>
      <c r="B14" s="35"/>
      <c r="C14" s="35"/>
      <c r="D14" s="35"/>
      <c r="E14" s="35"/>
      <c r="F14" s="35"/>
      <c r="G14" s="35"/>
      <c r="H14" s="35"/>
      <c r="I14" s="35"/>
    </row>
    <row r="15" spans="1:9" x14ac:dyDescent="0.25">
      <c r="A15" s="34" t="str">
        <f>IF(1&lt;2,"Lecture : "&amp;ROUND(E5,0)&amp;" personnes âgés de 15 à 19 ans vivent dans un ménage immigré composé d'adultes d'un couple avec enfant(s). ","")</f>
        <v xml:space="preserve">Lecture : 2026 personnes âgés de 15 à 19 ans vivent dans un ménage immigré composé d'adultes d'un couple avec enfant(s). </v>
      </c>
      <c r="B15" s="35"/>
      <c r="C15" s="35"/>
      <c r="D15" s="35"/>
      <c r="E15" s="35"/>
      <c r="F15" s="35"/>
      <c r="G15" s="35"/>
      <c r="H15" s="35"/>
      <c r="I15" s="35"/>
    </row>
    <row r="16" spans="1:9" x14ac:dyDescent="0.25">
      <c r="A16" s="33" t="s">
        <v>87</v>
      </c>
      <c r="B16" s="35"/>
      <c r="C16" s="35"/>
      <c r="D16" s="35"/>
      <c r="E16" s="35"/>
      <c r="F16" s="35"/>
      <c r="G16" s="35"/>
      <c r="H16" s="35"/>
      <c r="I16" s="35"/>
    </row>
    <row r="18" spans="1:9" x14ac:dyDescent="0.25">
      <c r="A18" s="3" t="s">
        <v>11</v>
      </c>
    </row>
    <row r="19" spans="1:9" ht="36" x14ac:dyDescent="0.25">
      <c r="B19" s="21" t="s">
        <v>39</v>
      </c>
      <c r="C19" s="22" t="s">
        <v>40</v>
      </c>
      <c r="D19" s="22" t="s">
        <v>41</v>
      </c>
      <c r="E19" s="22" t="s">
        <v>42</v>
      </c>
      <c r="F19" s="22" t="s">
        <v>43</v>
      </c>
      <c r="G19" s="22" t="s">
        <v>44</v>
      </c>
      <c r="H19" s="23" t="s">
        <v>45</v>
      </c>
      <c r="I19" s="24" t="s">
        <v>10</v>
      </c>
    </row>
    <row r="20" spans="1:9" x14ac:dyDescent="0.25">
      <c r="A20" s="25" t="s">
        <v>38</v>
      </c>
      <c r="B20" s="31">
        <f>Men7_H!B20+Men7_F!B20</f>
        <v>7806006.6399999997</v>
      </c>
      <c r="C20" s="26">
        <f>Men7_H!C20+Men7_F!C20</f>
        <v>1736605.17</v>
      </c>
      <c r="D20" s="26">
        <f>Men7_H!D20+Men7_F!D20</f>
        <v>30.46</v>
      </c>
      <c r="E20" s="26" t="e">
        <f>Men7_H!E20+Men7_F!E20</f>
        <v>#VALUE!</v>
      </c>
      <c r="F20" s="26">
        <f>Men7_H!F20+Men7_F!F20</f>
        <v>12.65</v>
      </c>
      <c r="G20" s="26">
        <f>Men7_H!G20+Men7_F!G20</f>
        <v>134995.15</v>
      </c>
      <c r="H20" s="32">
        <f>Men7_H!H20+Men7_F!H20</f>
        <v>418.59000000000003</v>
      </c>
      <c r="I20" s="12">
        <f>Men7_H!I20+Men7_F!I20</f>
        <v>9678068.6600000001</v>
      </c>
    </row>
    <row r="21" spans="1:9" x14ac:dyDescent="0.25">
      <c r="A21" s="27" t="s">
        <v>25</v>
      </c>
      <c r="B21" s="31">
        <f>Men7_H!B21+Men7_F!B21</f>
        <v>2010702.71</v>
      </c>
      <c r="C21" s="26">
        <f>Men7_H!C21+Men7_F!C21</f>
        <v>737651.14</v>
      </c>
      <c r="D21" s="26">
        <f>Men7_H!D21+Men7_F!D21</f>
        <v>40559.97</v>
      </c>
      <c r="E21" s="26">
        <f>Men7_H!E21+Men7_F!E21</f>
        <v>8621</v>
      </c>
      <c r="F21" s="26">
        <f>Men7_H!F21+Men7_F!F21</f>
        <v>5481.89</v>
      </c>
      <c r="G21" s="26">
        <f>Men7_H!G21+Men7_F!G21</f>
        <v>146156.41999999998</v>
      </c>
      <c r="H21" s="32">
        <f>Men7_H!H21+Men7_F!H21</f>
        <v>192604.95</v>
      </c>
      <c r="I21" s="12">
        <f>Men7_H!I21+Men7_F!I21</f>
        <v>3141778.08</v>
      </c>
    </row>
    <row r="22" spans="1:9" x14ac:dyDescent="0.25">
      <c r="A22" s="27" t="s">
        <v>26</v>
      </c>
      <c r="B22" s="31">
        <f>Men7_H!B22+Men7_F!B22</f>
        <v>943552.44000000006</v>
      </c>
      <c r="C22" s="26">
        <f>Men7_H!C22+Men7_F!C22</f>
        <v>383331.25</v>
      </c>
      <c r="D22" s="26">
        <f>Men7_H!D22+Men7_F!D22</f>
        <v>549137.63</v>
      </c>
      <c r="E22" s="26">
        <f>Men7_H!E22+Men7_F!E22</f>
        <v>178538.4</v>
      </c>
      <c r="F22" s="26">
        <f>Men7_H!F22+Men7_F!F22</f>
        <v>49840.86</v>
      </c>
      <c r="G22" s="26">
        <f>Men7_H!G22+Men7_F!G22</f>
        <v>297390.36</v>
      </c>
      <c r="H22" s="32">
        <f>Men7_H!H22+Men7_F!H22</f>
        <v>652517.47</v>
      </c>
      <c r="I22" s="12">
        <f>Men7_H!I22+Men7_F!I22</f>
        <v>3054308.41</v>
      </c>
    </row>
    <row r="23" spans="1:9" x14ac:dyDescent="0.25">
      <c r="A23" s="27" t="s">
        <v>27</v>
      </c>
      <c r="B23" s="31">
        <f>Men7_H!B23+Men7_F!B23</f>
        <v>489707.82000000007</v>
      </c>
      <c r="C23" s="26">
        <f>Men7_H!C23+Men7_F!C23</f>
        <v>259616.68</v>
      </c>
      <c r="D23" s="26">
        <f>Men7_H!D23+Men7_F!D23</f>
        <v>1779349.3599999999</v>
      </c>
      <c r="E23" s="26">
        <f>Men7_H!E23+Men7_F!E23</f>
        <v>4884228.1400000006</v>
      </c>
      <c r="F23" s="26">
        <f>Men7_H!F23+Men7_F!F23</f>
        <v>566148.89</v>
      </c>
      <c r="G23" s="26">
        <f>Men7_H!G23+Men7_F!G23</f>
        <v>397347.34</v>
      </c>
      <c r="H23" s="32">
        <f>Men7_H!H23+Men7_F!H23</f>
        <v>1576640.25</v>
      </c>
      <c r="I23" s="12">
        <f>Men7_H!I23+Men7_F!I23</f>
        <v>9953038.4800000004</v>
      </c>
    </row>
    <row r="24" spans="1:9" x14ac:dyDescent="0.25">
      <c r="A24" s="27" t="s">
        <v>28</v>
      </c>
      <c r="B24" s="31">
        <f>Men7_H!B24+Men7_F!B24</f>
        <v>106958.48999999999</v>
      </c>
      <c r="C24" s="26">
        <f>Men7_H!C24+Men7_F!C24</f>
        <v>166436.76</v>
      </c>
      <c r="D24" s="26">
        <f>Men7_H!D24+Men7_F!D24</f>
        <v>1910720.8</v>
      </c>
      <c r="E24" s="26">
        <f>Men7_H!E24+Men7_F!E24</f>
        <v>6068889.0800000001</v>
      </c>
      <c r="F24" s="26">
        <f>Men7_H!F24+Men7_F!F24</f>
        <v>1068083.23</v>
      </c>
      <c r="G24" s="26">
        <f>Men7_H!G24+Men7_F!G24</f>
        <v>307064.43</v>
      </c>
      <c r="H24" s="32">
        <f>Men7_H!H24+Men7_F!H24</f>
        <v>1652841.49</v>
      </c>
      <c r="I24" s="12">
        <f>Men7_H!I24+Men7_F!I24</f>
        <v>11280994.280000001</v>
      </c>
    </row>
    <row r="25" spans="1:9" x14ac:dyDescent="0.25">
      <c r="A25" s="27" t="s">
        <v>29</v>
      </c>
      <c r="B25" s="31">
        <f>Men7_H!B25+Men7_F!B25</f>
        <v>12283.03</v>
      </c>
      <c r="C25" s="26">
        <f>Men7_H!C25+Men7_F!C25</f>
        <v>70152.95</v>
      </c>
      <c r="D25" s="26">
        <f>Men7_H!D25+Men7_F!D25</f>
        <v>3893083.14</v>
      </c>
      <c r="E25" s="26">
        <f>Men7_H!E25+Men7_F!E25</f>
        <v>1163570.17</v>
      </c>
      <c r="F25" s="26">
        <f>Men7_H!F25+Men7_F!F25</f>
        <v>268983.48</v>
      </c>
      <c r="G25" s="26">
        <f>Men7_H!G25+Men7_F!G25</f>
        <v>221417.2</v>
      </c>
      <c r="H25" s="32">
        <f>Men7_H!H25+Men7_F!H25</f>
        <v>1515154.15</v>
      </c>
      <c r="I25" s="12">
        <f>Men7_H!I25+Men7_F!I25</f>
        <v>7144644.1199999992</v>
      </c>
    </row>
    <row r="26" spans="1:9" x14ac:dyDescent="0.25">
      <c r="A26" s="27" t="s">
        <v>30</v>
      </c>
      <c r="B26" s="31">
        <f>Men7_H!B26+Men7_F!B26</f>
        <v>635.99</v>
      </c>
      <c r="C26" s="26">
        <f>Men7_H!C26+Men7_F!C26</f>
        <v>15119.470000000001</v>
      </c>
      <c r="D26" s="26">
        <f>Men7_H!D26+Men7_F!D26</f>
        <v>4389220.38</v>
      </c>
      <c r="E26" s="26">
        <f>Men7_H!E26+Men7_F!E26</f>
        <v>331586.2</v>
      </c>
      <c r="F26" s="26">
        <f>Men7_H!F26+Men7_F!F26</f>
        <v>150476.91</v>
      </c>
      <c r="G26" s="26">
        <f>Men7_H!G26+Men7_F!G26</f>
        <v>222024.66</v>
      </c>
      <c r="H26" s="32">
        <f>Men7_H!H26+Men7_F!H26</f>
        <v>1950087.59</v>
      </c>
      <c r="I26" s="12">
        <f>Men7_H!I26+Men7_F!I26</f>
        <v>7059151.2000000011</v>
      </c>
    </row>
    <row r="27" spans="1:9" x14ac:dyDescent="0.25">
      <c r="A27" s="30" t="s">
        <v>31</v>
      </c>
      <c r="B27" s="31">
        <f>Men7_H!B27+Men7_F!B27</f>
        <v>0</v>
      </c>
      <c r="C27" s="26">
        <f>Men7_H!C27+Men7_F!C27</f>
        <v>130</v>
      </c>
      <c r="D27" s="26">
        <f>Men7_H!D27+Men7_F!D27</f>
        <v>1185122.28</v>
      </c>
      <c r="E27" s="26">
        <f>Men7_H!E27+Men7_F!E27</f>
        <v>60239.090000000004</v>
      </c>
      <c r="F27" s="26">
        <f>Men7_H!F27+Men7_F!F27</f>
        <v>121723.9</v>
      </c>
      <c r="G27" s="26">
        <f>Men7_H!G27+Men7_F!G27</f>
        <v>159669.83000000002</v>
      </c>
      <c r="H27" s="32">
        <f>Men7_H!H27+Men7_F!H27</f>
        <v>1506869.18</v>
      </c>
      <c r="I27" s="12">
        <f>Men7_H!I27+Men7_F!I27</f>
        <v>3033754.2800000003</v>
      </c>
    </row>
    <row r="28" spans="1:9" x14ac:dyDescent="0.25">
      <c r="A28" s="29" t="s">
        <v>10</v>
      </c>
      <c r="B28" s="14">
        <f>Men7_H!B28+Men7_F!B28</f>
        <v>11369847.120000001</v>
      </c>
      <c r="C28" s="15">
        <f>Men7_H!C28+Men7_F!C28</f>
        <v>3369043.42</v>
      </c>
      <c r="D28" s="15">
        <f>Men7_H!D28+Men7_F!D28</f>
        <v>13747224.02</v>
      </c>
      <c r="E28" s="15">
        <f>Men7_H!E28+Men7_F!E28</f>
        <v>12695672.079999998</v>
      </c>
      <c r="F28" s="15">
        <f>Men7_H!F28+Men7_F!F28</f>
        <v>2230751.8099999996</v>
      </c>
      <c r="G28" s="15">
        <f>Men7_H!G28+Men7_F!G28</f>
        <v>1886065.3900000001</v>
      </c>
      <c r="H28" s="16">
        <f>Men7_H!H28+Men7_F!H28</f>
        <v>9047133.6699999999</v>
      </c>
      <c r="I28" s="17">
        <f>Men7_H!I28+Men7_F!I28</f>
        <v>54345737.509999998</v>
      </c>
    </row>
    <row r="29" spans="1:9" x14ac:dyDescent="0.25">
      <c r="A29" s="34" t="s">
        <v>66</v>
      </c>
      <c r="B29" s="35"/>
      <c r="C29" s="35"/>
      <c r="D29" s="35"/>
      <c r="E29" s="35"/>
      <c r="F29" s="35"/>
      <c r="G29" s="35"/>
      <c r="H29" s="35"/>
      <c r="I29" s="35"/>
    </row>
    <row r="30" spans="1:9" x14ac:dyDescent="0.25">
      <c r="A30" s="34" t="s">
        <v>49</v>
      </c>
      <c r="B30" s="35"/>
      <c r="C30" s="35"/>
      <c r="D30" s="35"/>
      <c r="E30" s="35"/>
      <c r="F30" s="35"/>
      <c r="G30" s="35"/>
      <c r="H30" s="35"/>
      <c r="I30" s="35"/>
    </row>
    <row r="31" spans="1:9" x14ac:dyDescent="0.25">
      <c r="A31" s="34" t="str">
        <f>IF(1&lt;2,"Lecture : "&amp;ROUND(E21,0)&amp;" personnes âgés de 15 à 19 ans vivent dans un ménage immigré composé d'adultes d'un couple avec enfant(s). ","")</f>
        <v xml:space="preserve">Lecture : 8621 personnes âgés de 15 à 19 ans vivent dans un ménage immigré composé d'adultes d'un couple avec enfant(s). </v>
      </c>
      <c r="B31" s="35"/>
      <c r="C31" s="35"/>
      <c r="D31" s="35"/>
      <c r="E31" s="35"/>
      <c r="F31" s="35"/>
      <c r="G31" s="35"/>
      <c r="H31" s="35"/>
      <c r="I31" s="35"/>
    </row>
    <row r="32" spans="1:9" x14ac:dyDescent="0.25">
      <c r="A32" s="33" t="s">
        <v>87</v>
      </c>
      <c r="B32" s="35"/>
      <c r="C32" s="35"/>
      <c r="D32" s="35"/>
      <c r="E32" s="35"/>
      <c r="F32" s="35"/>
      <c r="G32" s="35"/>
      <c r="H32" s="35"/>
      <c r="I32" s="35"/>
    </row>
    <row r="34" spans="1:9" x14ac:dyDescent="0.25">
      <c r="A34" s="3" t="s">
        <v>12</v>
      </c>
    </row>
    <row r="35" spans="1:9" ht="36" x14ac:dyDescent="0.25">
      <c r="B35" s="21" t="s">
        <v>39</v>
      </c>
      <c r="C35" s="22" t="s">
        <v>40</v>
      </c>
      <c r="D35" s="22" t="s">
        <v>41</v>
      </c>
      <c r="E35" s="22" t="s">
        <v>42</v>
      </c>
      <c r="F35" s="22" t="s">
        <v>43</v>
      </c>
      <c r="G35" s="22" t="s">
        <v>44</v>
      </c>
      <c r="H35" s="23" t="s">
        <v>45</v>
      </c>
      <c r="I35" s="24" t="s">
        <v>10</v>
      </c>
    </row>
    <row r="36" spans="1:9" x14ac:dyDescent="0.25">
      <c r="A36" s="25" t="s">
        <v>38</v>
      </c>
      <c r="B36" s="31">
        <f>Men7_H!B36+Men7_F!B36</f>
        <v>9396051.9600000009</v>
      </c>
      <c r="C36" s="26">
        <f>Men7_H!C36+Men7_F!C36</f>
        <v>2069796.3899999997</v>
      </c>
      <c r="D36" s="26">
        <f>Men7_H!D36+Men7_F!D36</f>
        <v>30.46</v>
      </c>
      <c r="E36" s="26" t="e">
        <f>Men7_H!E36+Men7_F!E36</f>
        <v>#VALUE!</v>
      </c>
      <c r="F36" s="26">
        <f>Men7_H!F36+Men7_F!F36</f>
        <v>12.65</v>
      </c>
      <c r="G36" s="26">
        <f>Men7_H!G36+Men7_F!G36</f>
        <v>173508.1</v>
      </c>
      <c r="H36" s="32">
        <f>Men7_H!H36+Men7_F!H36</f>
        <v>452.72</v>
      </c>
      <c r="I36" s="12">
        <f>Men7_H!I36+Men7_F!I36</f>
        <v>11639852.279999999</v>
      </c>
    </row>
    <row r="37" spans="1:9" x14ac:dyDescent="0.25">
      <c r="A37" s="27" t="s">
        <v>25</v>
      </c>
      <c r="B37" s="31">
        <f>Men7_H!B37+Men7_F!B37</f>
        <v>2402957.25</v>
      </c>
      <c r="C37" s="26">
        <f>Men7_H!C37+Men7_F!C37</f>
        <v>862998.52</v>
      </c>
      <c r="D37" s="26">
        <f>Men7_H!D37+Men7_F!D37</f>
        <v>44449.320000000007</v>
      </c>
      <c r="E37" s="26">
        <f>Men7_H!E37+Men7_F!E37</f>
        <v>10646.82</v>
      </c>
      <c r="F37" s="26">
        <f>Men7_H!F37+Men7_F!F37</f>
        <v>6415.63</v>
      </c>
      <c r="G37" s="26">
        <f>Men7_H!G37+Men7_F!G37</f>
        <v>178230.28</v>
      </c>
      <c r="H37" s="32">
        <f>Men7_H!H37+Men7_F!H37</f>
        <v>205068.32</v>
      </c>
      <c r="I37" s="12">
        <f>Men7_H!I37+Men7_F!I37</f>
        <v>3710766.14</v>
      </c>
    </row>
    <row r="38" spans="1:9" x14ac:dyDescent="0.25">
      <c r="A38" s="27" t="s">
        <v>26</v>
      </c>
      <c r="B38" s="31">
        <f>Men7_H!B38+Men7_F!B38</f>
        <v>1189751.94</v>
      </c>
      <c r="C38" s="26">
        <f>Men7_H!C38+Men7_F!C38</f>
        <v>469656.38</v>
      </c>
      <c r="D38" s="26">
        <f>Men7_H!D38+Men7_F!D38</f>
        <v>594331.87</v>
      </c>
      <c r="E38" s="26">
        <f>Men7_H!E38+Men7_F!E38</f>
        <v>215496.65</v>
      </c>
      <c r="F38" s="26">
        <f>Men7_H!F38+Men7_F!F38</f>
        <v>57062.44</v>
      </c>
      <c r="G38" s="26">
        <f>Men7_H!G38+Men7_F!G38</f>
        <v>366025.26</v>
      </c>
      <c r="H38" s="32">
        <f>Men7_H!H38+Men7_F!H38</f>
        <v>711961.63</v>
      </c>
      <c r="I38" s="12">
        <f>Men7_H!I38+Men7_F!I38</f>
        <v>3604286.17</v>
      </c>
    </row>
    <row r="39" spans="1:9" x14ac:dyDescent="0.25">
      <c r="A39" s="27" t="s">
        <v>27</v>
      </c>
      <c r="B39" s="31">
        <f>Men7_H!B39+Men7_F!B39</f>
        <v>654855.46</v>
      </c>
      <c r="C39" s="26">
        <f>Men7_H!C39+Men7_F!C39</f>
        <v>330704.07</v>
      </c>
      <c r="D39" s="26">
        <f>Men7_H!D39+Men7_F!D39</f>
        <v>1998107.2000000002</v>
      </c>
      <c r="E39" s="26">
        <f>Men7_H!E39+Men7_F!E39</f>
        <v>5696916.75</v>
      </c>
      <c r="F39" s="26">
        <f>Men7_H!F39+Men7_F!F39</f>
        <v>665026.72</v>
      </c>
      <c r="G39" s="26">
        <f>Men7_H!G39+Men7_F!G39</f>
        <v>521120.24000000005</v>
      </c>
      <c r="H39" s="32">
        <f>Men7_H!H39+Men7_F!H39</f>
        <v>1760623.33</v>
      </c>
      <c r="I39" s="12">
        <f>Men7_H!I39+Men7_F!I39</f>
        <v>11627353.770000001</v>
      </c>
    </row>
    <row r="40" spans="1:9" x14ac:dyDescent="0.25">
      <c r="A40" s="27" t="s">
        <v>28</v>
      </c>
      <c r="B40" s="31">
        <f>Men7_H!B40+Men7_F!B40</f>
        <v>125730.97999999998</v>
      </c>
      <c r="C40" s="26">
        <f>Men7_H!C40+Men7_F!C40</f>
        <v>191620.69</v>
      </c>
      <c r="D40" s="26">
        <f>Men7_H!D40+Men7_F!D40</f>
        <v>2112162.7200000002</v>
      </c>
      <c r="E40" s="26">
        <f>Men7_H!E40+Men7_F!E40</f>
        <v>7038507.2699999996</v>
      </c>
      <c r="F40" s="26">
        <f>Men7_H!F40+Men7_F!F40</f>
        <v>1226896.94</v>
      </c>
      <c r="G40" s="26">
        <f>Men7_H!G40+Men7_F!G40</f>
        <v>378213.58999999997</v>
      </c>
      <c r="H40" s="32">
        <f>Men7_H!H40+Men7_F!H40</f>
        <v>1817823.54</v>
      </c>
      <c r="I40" s="12">
        <f>Men7_H!I40+Men7_F!I40</f>
        <v>12890955.73</v>
      </c>
    </row>
    <row r="41" spans="1:9" x14ac:dyDescent="0.25">
      <c r="A41" s="27" t="s">
        <v>29</v>
      </c>
      <c r="B41" s="31">
        <f>Men7_H!B41+Men7_F!B41</f>
        <v>13611.65</v>
      </c>
      <c r="C41" s="26">
        <f>Men7_H!C41+Men7_F!C41</f>
        <v>77203.850000000006</v>
      </c>
      <c r="D41" s="26">
        <f>Men7_H!D41+Men7_F!D41</f>
        <v>4238437.1400000006</v>
      </c>
      <c r="E41" s="26">
        <f>Men7_H!E41+Men7_F!E41</f>
        <v>1453316</v>
      </c>
      <c r="F41" s="26">
        <f>Men7_H!F41+Men7_F!F41</f>
        <v>325468.67</v>
      </c>
      <c r="G41" s="26">
        <f>Men7_H!G41+Men7_F!G41</f>
        <v>259574.16</v>
      </c>
      <c r="H41" s="32">
        <f>Men7_H!H41+Men7_F!H41</f>
        <v>1642275.35</v>
      </c>
      <c r="I41" s="12">
        <f>Men7_H!I41+Men7_F!I41</f>
        <v>8009886.8200000003</v>
      </c>
    </row>
    <row r="42" spans="1:9" x14ac:dyDescent="0.25">
      <c r="A42" s="27" t="s">
        <v>30</v>
      </c>
      <c r="B42" s="31">
        <f>Men7_H!B42+Men7_F!B42</f>
        <v>682.3</v>
      </c>
      <c r="C42" s="26">
        <f>Men7_H!C42+Men7_F!C42</f>
        <v>16559.62</v>
      </c>
      <c r="D42" s="26">
        <f>Men7_H!D42+Men7_F!D42</f>
        <v>4799746.08</v>
      </c>
      <c r="E42" s="26">
        <f>Men7_H!E42+Men7_F!E42</f>
        <v>449913.07999999996</v>
      </c>
      <c r="F42" s="26">
        <f>Men7_H!F42+Men7_F!F42</f>
        <v>180836.27000000002</v>
      </c>
      <c r="G42" s="26">
        <f>Men7_H!G42+Men7_F!G42</f>
        <v>260407.05000000002</v>
      </c>
      <c r="H42" s="32">
        <f>Men7_H!H42+Men7_F!H42</f>
        <v>2111391.9900000002</v>
      </c>
      <c r="I42" s="12">
        <f>Men7_H!I42+Men7_F!I42</f>
        <v>7819536.3900000006</v>
      </c>
    </row>
    <row r="43" spans="1:9" x14ac:dyDescent="0.25">
      <c r="A43" s="30" t="s">
        <v>31</v>
      </c>
      <c r="B43" s="31">
        <f>Men7_H!B43+Men7_F!B43</f>
        <v>0</v>
      </c>
      <c r="C43" s="26">
        <f>Men7_H!C43+Men7_F!C43</f>
        <v>130</v>
      </c>
      <c r="D43" s="26">
        <f>Men7_H!D43+Men7_F!D43</f>
        <v>1273439.79</v>
      </c>
      <c r="E43" s="26">
        <f>Men7_H!E43+Men7_F!E43</f>
        <v>72858.720000000001</v>
      </c>
      <c r="F43" s="26">
        <f>Men7_H!F43+Men7_F!F43</f>
        <v>135386.23000000001</v>
      </c>
      <c r="G43" s="26">
        <f>Men7_H!G43+Men7_F!G43</f>
        <v>177885.11</v>
      </c>
      <c r="H43" s="32">
        <f>Men7_H!H43+Men7_F!H43</f>
        <v>1598319.9</v>
      </c>
      <c r="I43" s="12">
        <f>Men7_H!I43+Men7_F!I43</f>
        <v>3258019.75</v>
      </c>
    </row>
    <row r="44" spans="1:9" x14ac:dyDescent="0.25">
      <c r="A44" s="29" t="s">
        <v>10</v>
      </c>
      <c r="B44" s="14">
        <f>Men7_H!B44+Men7_F!B44</f>
        <v>13783641.539999999</v>
      </c>
      <c r="C44" s="15">
        <f>Men7_H!C44+Men7_F!C44</f>
        <v>4018669.5199999996</v>
      </c>
      <c r="D44" s="15">
        <f>Men7_H!D44+Men7_F!D44</f>
        <v>15060704.58</v>
      </c>
      <c r="E44" s="15">
        <f>Men7_H!E44+Men7_F!E44</f>
        <v>14937655.289999999</v>
      </c>
      <c r="F44" s="15">
        <f>Men7_H!F44+Men7_F!F44</f>
        <v>2597105.5499999998</v>
      </c>
      <c r="G44" s="15">
        <f>Men7_H!G44+Men7_F!G44</f>
        <v>2314963.79</v>
      </c>
      <c r="H44" s="16">
        <f>Men7_H!H44+Men7_F!H44</f>
        <v>9847916.7799999993</v>
      </c>
      <c r="I44" s="17">
        <f>Men7_H!I44+Men7_F!I44</f>
        <v>62560657.049999997</v>
      </c>
    </row>
    <row r="45" spans="1:9" x14ac:dyDescent="0.25">
      <c r="A45" s="34" t="s">
        <v>49</v>
      </c>
    </row>
    <row r="46" spans="1:9" x14ac:dyDescent="0.25">
      <c r="A46" s="33" t="s">
        <v>87</v>
      </c>
    </row>
  </sheetData>
  <pageMargins left="0.7" right="0.7" top="0.75" bottom="0.75" header="0.3" footer="0.3"/>
  <pageSetup paperSize="9" scale="6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workbookViewId="0"/>
  </sheetViews>
  <sheetFormatPr baseColWidth="10" defaultRowHeight="15" x14ac:dyDescent="0.25"/>
  <cols>
    <col min="1" max="1" width="26.42578125" style="2" customWidth="1"/>
    <col min="2" max="9" width="16.42578125" style="2" customWidth="1"/>
    <col min="10" max="16384" width="11.42578125" style="2"/>
  </cols>
  <sheetData>
    <row r="1" spans="1:9" x14ac:dyDescent="0.25">
      <c r="A1" s="1" t="s">
        <v>46</v>
      </c>
    </row>
    <row r="2" spans="1:9" x14ac:dyDescent="0.25">
      <c r="A2" s="3" t="s">
        <v>0</v>
      </c>
    </row>
    <row r="3" spans="1:9" ht="36" x14ac:dyDescent="0.25">
      <c r="B3" s="21" t="s">
        <v>39</v>
      </c>
      <c r="C3" s="22" t="s">
        <v>40</v>
      </c>
      <c r="D3" s="22" t="s">
        <v>41</v>
      </c>
      <c r="E3" s="22" t="s">
        <v>42</v>
      </c>
      <c r="F3" s="22" t="s">
        <v>43</v>
      </c>
      <c r="G3" s="22" t="s">
        <v>44</v>
      </c>
      <c r="H3" s="23" t="s">
        <v>45</v>
      </c>
      <c r="I3" s="24" t="s">
        <v>10</v>
      </c>
    </row>
    <row r="4" spans="1:9" x14ac:dyDescent="0.25">
      <c r="A4" s="25" t="s">
        <v>38</v>
      </c>
      <c r="B4" s="31">
        <v>814089.49</v>
      </c>
      <c r="C4" s="26">
        <v>168724.89</v>
      </c>
      <c r="D4" s="26"/>
      <c r="E4" s="26"/>
      <c r="F4" s="26"/>
      <c r="G4" s="26">
        <v>19496.91</v>
      </c>
      <c r="H4" s="32">
        <v>17.38</v>
      </c>
      <c r="I4" s="12">
        <f>SUM(B4:H4)</f>
        <v>1002328.67</v>
      </c>
    </row>
    <row r="5" spans="1:9" x14ac:dyDescent="0.25">
      <c r="A5" s="27" t="s">
        <v>25</v>
      </c>
      <c r="B5" s="26">
        <v>202336.98</v>
      </c>
      <c r="C5" s="26">
        <v>63933.93</v>
      </c>
      <c r="D5" s="26">
        <v>698.12</v>
      </c>
      <c r="E5" s="26">
        <v>415.76</v>
      </c>
      <c r="F5" s="26">
        <v>175.91</v>
      </c>
      <c r="G5" s="26">
        <v>16416.669999999998</v>
      </c>
      <c r="H5" s="26">
        <v>6461.21</v>
      </c>
      <c r="I5" s="12">
        <f t="shared" ref="I5:I11" si="0">SUM(B5:H5)</f>
        <v>290438.58</v>
      </c>
    </row>
    <row r="6" spans="1:9" x14ac:dyDescent="0.25">
      <c r="A6" s="27" t="s">
        <v>26</v>
      </c>
      <c r="B6" s="26">
        <v>137463.29999999999</v>
      </c>
      <c r="C6" s="26">
        <v>47349.98</v>
      </c>
      <c r="D6" s="26">
        <v>13501.92</v>
      </c>
      <c r="E6" s="26">
        <v>7192.26</v>
      </c>
      <c r="F6" s="26">
        <v>610.26</v>
      </c>
      <c r="G6" s="26">
        <v>34926.410000000003</v>
      </c>
      <c r="H6" s="26">
        <v>29494.91</v>
      </c>
      <c r="I6" s="12">
        <f t="shared" si="0"/>
        <v>270539.04000000004</v>
      </c>
    </row>
    <row r="7" spans="1:9" x14ac:dyDescent="0.25">
      <c r="A7" s="27" t="s">
        <v>27</v>
      </c>
      <c r="B7" s="26">
        <v>104482.59</v>
      </c>
      <c r="C7" s="26">
        <v>45691.78</v>
      </c>
      <c r="D7" s="26">
        <v>114193.18</v>
      </c>
      <c r="E7" s="26">
        <v>336590.77</v>
      </c>
      <c r="F7" s="26">
        <v>9201.09</v>
      </c>
      <c r="G7" s="26">
        <v>77264.2</v>
      </c>
      <c r="H7" s="26">
        <v>117690.61</v>
      </c>
      <c r="I7" s="12">
        <f t="shared" si="0"/>
        <v>805114.22</v>
      </c>
    </row>
    <row r="8" spans="1:9" x14ac:dyDescent="0.25">
      <c r="A8" s="27" t="s">
        <v>28</v>
      </c>
      <c r="B8" s="26">
        <v>12037.15</v>
      </c>
      <c r="C8" s="26">
        <v>16230.34</v>
      </c>
      <c r="D8" s="26">
        <v>89955.62</v>
      </c>
      <c r="E8" s="26">
        <v>507463.88</v>
      </c>
      <c r="F8" s="26">
        <v>22675.34</v>
      </c>
      <c r="G8" s="26">
        <v>42258.94</v>
      </c>
      <c r="H8" s="26">
        <v>106111.72</v>
      </c>
      <c r="I8" s="12">
        <f t="shared" si="0"/>
        <v>796732.99</v>
      </c>
    </row>
    <row r="9" spans="1:9" x14ac:dyDescent="0.25">
      <c r="A9" s="27" t="s">
        <v>29</v>
      </c>
      <c r="B9" s="26">
        <v>765.29</v>
      </c>
      <c r="C9" s="26">
        <v>3795.43</v>
      </c>
      <c r="D9" s="26">
        <v>154333.35999999999</v>
      </c>
      <c r="E9" s="26">
        <v>172018.6</v>
      </c>
      <c r="F9" s="26">
        <v>10925.25</v>
      </c>
      <c r="G9" s="26">
        <v>17563.560000000001</v>
      </c>
      <c r="H9" s="26">
        <v>58082.720000000001</v>
      </c>
      <c r="I9" s="12">
        <f t="shared" si="0"/>
        <v>417484.20999999996</v>
      </c>
    </row>
    <row r="10" spans="1:9" x14ac:dyDescent="0.25">
      <c r="A10" s="27" t="s">
        <v>30</v>
      </c>
      <c r="B10" s="26">
        <v>27.36</v>
      </c>
      <c r="C10" s="26">
        <v>595.42999999999995</v>
      </c>
      <c r="D10" s="26">
        <v>227989.38</v>
      </c>
      <c r="E10" s="26">
        <v>87927.65</v>
      </c>
      <c r="F10" s="26">
        <v>7053.03</v>
      </c>
      <c r="G10" s="26">
        <v>14311.79</v>
      </c>
      <c r="H10" s="26">
        <v>58132.24</v>
      </c>
      <c r="I10" s="12">
        <f t="shared" si="0"/>
        <v>396036.88</v>
      </c>
    </row>
    <row r="11" spans="1:9" x14ac:dyDescent="0.25">
      <c r="A11" s="30" t="s">
        <v>31</v>
      </c>
      <c r="B11" s="26"/>
      <c r="C11" s="26"/>
      <c r="D11" s="26">
        <v>58365.919999999998</v>
      </c>
      <c r="E11" s="26">
        <v>9708.8799999999992</v>
      </c>
      <c r="F11" s="26">
        <v>2483.38</v>
      </c>
      <c r="G11" s="26">
        <v>4575.68</v>
      </c>
      <c r="H11" s="26">
        <v>21794.11</v>
      </c>
      <c r="I11" s="12">
        <f t="shared" si="0"/>
        <v>96927.970000000016</v>
      </c>
    </row>
    <row r="12" spans="1:9" x14ac:dyDescent="0.25">
      <c r="A12" s="29" t="s">
        <v>10</v>
      </c>
      <c r="B12" s="15">
        <f>SUM(B4:B11)</f>
        <v>1271202.1600000001</v>
      </c>
      <c r="C12" s="15">
        <f t="shared" ref="C12:I12" si="1">SUM(C4:C11)</f>
        <v>346321.77999999997</v>
      </c>
      <c r="D12" s="15">
        <f t="shared" si="1"/>
        <v>659037.5</v>
      </c>
      <c r="E12" s="15">
        <f t="shared" si="1"/>
        <v>1121317.7999999998</v>
      </c>
      <c r="F12" s="15">
        <f t="shared" si="1"/>
        <v>53124.259999999995</v>
      </c>
      <c r="G12" s="15">
        <f t="shared" si="1"/>
        <v>226814.16</v>
      </c>
      <c r="H12" s="15">
        <f t="shared" si="1"/>
        <v>397784.89999999997</v>
      </c>
      <c r="I12" s="17">
        <f t="shared" si="1"/>
        <v>4075602.56</v>
      </c>
    </row>
    <row r="13" spans="1:9" x14ac:dyDescent="0.25">
      <c r="A13" s="34" t="s">
        <v>48</v>
      </c>
      <c r="B13" s="35"/>
      <c r="C13" s="35"/>
      <c r="D13" s="35"/>
      <c r="E13" s="35"/>
      <c r="F13" s="35"/>
      <c r="G13" s="35"/>
      <c r="H13" s="35"/>
      <c r="I13" s="35"/>
    </row>
    <row r="14" spans="1:9" x14ac:dyDescent="0.25">
      <c r="A14" s="34" t="s">
        <v>49</v>
      </c>
      <c r="B14" s="35"/>
      <c r="C14" s="35"/>
      <c r="D14" s="35"/>
      <c r="E14" s="35"/>
      <c r="F14" s="35"/>
      <c r="G14" s="35"/>
      <c r="H14" s="35"/>
      <c r="I14" s="35"/>
    </row>
    <row r="15" spans="1:9" x14ac:dyDescent="0.25">
      <c r="A15" s="34" t="str">
        <f>IF(1&lt;2, "Lecture : "&amp;ROUND(E5,0)&amp;" hommes âgés de 15 à 19 ans vivent dans un ménage immigré composé d'adultes d'un couple avec enfant(s). ","")</f>
        <v xml:space="preserve">Lecture : 416 hommes âgés de 15 à 19 ans vivent dans un ménage immigré composé d'adultes d'un couple avec enfant(s). </v>
      </c>
      <c r="B15" s="35"/>
      <c r="C15" s="35"/>
      <c r="D15" s="35"/>
      <c r="E15" s="35"/>
      <c r="F15" s="35"/>
      <c r="G15" s="35"/>
      <c r="H15" s="35"/>
      <c r="I15" s="35"/>
    </row>
    <row r="16" spans="1:9" x14ac:dyDescent="0.25">
      <c r="A16" s="33" t="s">
        <v>87</v>
      </c>
      <c r="B16" s="35"/>
      <c r="C16" s="35"/>
      <c r="D16" s="35"/>
      <c r="E16" s="35"/>
      <c r="F16" s="35"/>
      <c r="G16" s="35"/>
      <c r="H16" s="35"/>
      <c r="I16" s="35"/>
    </row>
    <row r="18" spans="1:9" x14ac:dyDescent="0.25">
      <c r="A18" s="3" t="s">
        <v>11</v>
      </c>
    </row>
    <row r="19" spans="1:9" ht="36" x14ac:dyDescent="0.25">
      <c r="B19" s="21" t="s">
        <v>39</v>
      </c>
      <c r="C19" s="22" t="s">
        <v>40</v>
      </c>
      <c r="D19" s="22" t="s">
        <v>41</v>
      </c>
      <c r="E19" s="22" t="s">
        <v>42</v>
      </c>
      <c r="F19" s="22" t="s">
        <v>43</v>
      </c>
      <c r="G19" s="22" t="s">
        <v>44</v>
      </c>
      <c r="H19" s="23" t="s">
        <v>45</v>
      </c>
      <c r="I19" s="24" t="s">
        <v>10</v>
      </c>
    </row>
    <row r="20" spans="1:9" x14ac:dyDescent="0.25">
      <c r="A20" s="25" t="s">
        <v>38</v>
      </c>
      <c r="B20" s="31">
        <v>3990218.13</v>
      </c>
      <c r="C20" s="26">
        <v>887947.7</v>
      </c>
      <c r="D20" s="26">
        <v>8.7200000000000006</v>
      </c>
      <c r="E20" s="26"/>
      <c r="F20" s="26">
        <v>8.48</v>
      </c>
      <c r="G20" s="26">
        <v>69592.679999999993</v>
      </c>
      <c r="H20" s="32">
        <v>244.04</v>
      </c>
      <c r="I20" s="12">
        <f>SUM(B20:H20)</f>
        <v>4948019.75</v>
      </c>
    </row>
    <row r="21" spans="1:9" x14ac:dyDescent="0.25">
      <c r="A21" s="27" t="s">
        <v>25</v>
      </c>
      <c r="B21" s="26">
        <v>1047575.07</v>
      </c>
      <c r="C21" s="26">
        <v>383203.33</v>
      </c>
      <c r="D21" s="26">
        <v>10499.87</v>
      </c>
      <c r="E21" s="26">
        <v>2285.5</v>
      </c>
      <c r="F21" s="26">
        <v>515.38</v>
      </c>
      <c r="G21" s="26">
        <v>70814.05</v>
      </c>
      <c r="H21" s="26">
        <v>86755.81</v>
      </c>
      <c r="I21" s="12">
        <f t="shared" ref="I21:I27" si="2">SUM(B21:H21)</f>
        <v>1601649.01</v>
      </c>
    </row>
    <row r="22" spans="1:9" x14ac:dyDescent="0.25">
      <c r="A22" s="27" t="s">
        <v>26</v>
      </c>
      <c r="B22" s="26">
        <v>550948.93000000005</v>
      </c>
      <c r="C22" s="26">
        <v>223381.54</v>
      </c>
      <c r="D22" s="26">
        <v>214584</v>
      </c>
      <c r="E22" s="26">
        <v>58624.39</v>
      </c>
      <c r="F22" s="26">
        <v>2904.32</v>
      </c>
      <c r="G22" s="26">
        <v>157490.20000000001</v>
      </c>
      <c r="H22" s="26">
        <v>315813.65000000002</v>
      </c>
      <c r="I22" s="12">
        <f t="shared" si="2"/>
        <v>1523747.0300000003</v>
      </c>
    </row>
    <row r="23" spans="1:9" x14ac:dyDescent="0.25">
      <c r="A23" s="27" t="s">
        <v>27</v>
      </c>
      <c r="B23" s="26">
        <v>339084.53</v>
      </c>
      <c r="C23" s="26">
        <v>178141.77</v>
      </c>
      <c r="D23" s="26">
        <v>928237.9</v>
      </c>
      <c r="E23" s="26">
        <v>2210907.23</v>
      </c>
      <c r="F23" s="26">
        <v>68185.490000000005</v>
      </c>
      <c r="G23" s="26">
        <v>230374.2</v>
      </c>
      <c r="H23" s="26">
        <v>939400.5</v>
      </c>
      <c r="I23" s="12">
        <f t="shared" si="2"/>
        <v>4894331.620000001</v>
      </c>
    </row>
    <row r="24" spans="1:9" x14ac:dyDescent="0.25">
      <c r="A24" s="27" t="s">
        <v>28</v>
      </c>
      <c r="B24" s="26">
        <v>76284.509999999995</v>
      </c>
      <c r="C24" s="26">
        <v>115968.4</v>
      </c>
      <c r="D24" s="26">
        <v>857238.72</v>
      </c>
      <c r="E24" s="26">
        <v>3129163.65</v>
      </c>
      <c r="F24" s="26">
        <v>216084.4</v>
      </c>
      <c r="G24" s="26">
        <v>171367.47</v>
      </c>
      <c r="H24" s="26">
        <v>971367.11</v>
      </c>
      <c r="I24" s="12">
        <f t="shared" si="2"/>
        <v>5537474.2599999998</v>
      </c>
    </row>
    <row r="25" spans="1:9" x14ac:dyDescent="0.25">
      <c r="A25" s="27" t="s">
        <v>29</v>
      </c>
      <c r="B25" s="26">
        <v>8187.42</v>
      </c>
      <c r="C25" s="26">
        <v>44484.46</v>
      </c>
      <c r="D25" s="26">
        <v>1868127.53</v>
      </c>
      <c r="E25" s="26">
        <v>704815.11</v>
      </c>
      <c r="F25" s="26">
        <v>68829.11</v>
      </c>
      <c r="G25" s="26">
        <v>105823.9</v>
      </c>
      <c r="H25" s="26">
        <v>626676.66</v>
      </c>
      <c r="I25" s="12">
        <f t="shared" si="2"/>
        <v>3426944.19</v>
      </c>
    </row>
    <row r="26" spans="1:9" x14ac:dyDescent="0.25">
      <c r="A26" s="27" t="s">
        <v>30</v>
      </c>
      <c r="B26" s="26">
        <v>323.77999999999997</v>
      </c>
      <c r="C26" s="26">
        <v>7654.13</v>
      </c>
      <c r="D26" s="26">
        <v>2294629.6800000002</v>
      </c>
      <c r="E26" s="26">
        <v>203549.56</v>
      </c>
      <c r="F26" s="26">
        <v>28752.47</v>
      </c>
      <c r="G26" s="26">
        <v>85654.82</v>
      </c>
      <c r="H26" s="26">
        <v>563359.27</v>
      </c>
      <c r="I26" s="12">
        <f t="shared" si="2"/>
        <v>3183923.7100000004</v>
      </c>
    </row>
    <row r="27" spans="1:9" x14ac:dyDescent="0.25">
      <c r="A27" s="30" t="s">
        <v>31</v>
      </c>
      <c r="B27" s="26"/>
      <c r="C27" s="26">
        <v>31.61</v>
      </c>
      <c r="D27" s="26">
        <v>711440.2</v>
      </c>
      <c r="E27" s="26">
        <v>38221.620000000003</v>
      </c>
      <c r="F27" s="26">
        <v>17753.849999999999</v>
      </c>
      <c r="G27" s="26">
        <v>38030.53</v>
      </c>
      <c r="H27" s="26">
        <v>292369.75</v>
      </c>
      <c r="I27" s="12">
        <f t="shared" si="2"/>
        <v>1097847.56</v>
      </c>
    </row>
    <row r="28" spans="1:9" x14ac:dyDescent="0.25">
      <c r="A28" s="29" t="s">
        <v>10</v>
      </c>
      <c r="B28" s="15">
        <f>SUM(B20:B27)</f>
        <v>6012622.3700000001</v>
      </c>
      <c r="C28" s="15">
        <f t="shared" ref="C28" si="3">SUM(C20:C27)</f>
        <v>1840812.94</v>
      </c>
      <c r="D28" s="15">
        <f t="shared" ref="D28" si="4">SUM(D20:D27)</f>
        <v>6884766.6200000001</v>
      </c>
      <c r="E28" s="15">
        <f t="shared" ref="E28" si="5">SUM(E20:E27)</f>
        <v>6347567.0599999996</v>
      </c>
      <c r="F28" s="15">
        <f t="shared" ref="F28" si="6">SUM(F20:F27)</f>
        <v>403033.5</v>
      </c>
      <c r="G28" s="15">
        <f t="shared" ref="G28" si="7">SUM(G20:G27)</f>
        <v>929147.85000000009</v>
      </c>
      <c r="H28" s="15">
        <f t="shared" ref="H28" si="8">SUM(H20:H27)</f>
        <v>3795986.79</v>
      </c>
      <c r="I28" s="17">
        <f t="shared" ref="I28" si="9">SUM(I20:I27)</f>
        <v>26213937.130000003</v>
      </c>
    </row>
    <row r="29" spans="1:9" x14ac:dyDescent="0.25">
      <c r="A29" s="34" t="s">
        <v>48</v>
      </c>
      <c r="B29" s="35"/>
      <c r="C29" s="35"/>
      <c r="D29" s="35"/>
      <c r="E29" s="35"/>
      <c r="F29" s="35"/>
      <c r="G29" s="35"/>
      <c r="H29" s="35"/>
      <c r="I29" s="35"/>
    </row>
    <row r="30" spans="1:9" x14ac:dyDescent="0.25">
      <c r="A30" s="34" t="s">
        <v>49</v>
      </c>
      <c r="B30" s="35"/>
      <c r="C30" s="35"/>
      <c r="D30" s="35"/>
      <c r="E30" s="35"/>
      <c r="F30" s="35"/>
      <c r="G30" s="35"/>
      <c r="H30" s="35"/>
      <c r="I30" s="35"/>
    </row>
    <row r="31" spans="1:9" x14ac:dyDescent="0.25">
      <c r="A31" s="34" t="str">
        <f>IF(1&lt;2,"Lecture : "&amp;ROUND(E21,0)&amp;" hommes âgés de 15 à 19 ans vivent dans un ménage non immigré composé d'adultes d'un couple avec enfant(s). ","")</f>
        <v xml:space="preserve">Lecture : 2286 hommes âgés de 15 à 19 ans vivent dans un ménage non immigré composé d'adultes d'un couple avec enfant(s). </v>
      </c>
      <c r="B31" s="35"/>
      <c r="C31" s="35"/>
      <c r="D31" s="35"/>
      <c r="E31" s="35"/>
      <c r="F31" s="35"/>
      <c r="G31" s="35"/>
      <c r="H31" s="35"/>
      <c r="I31" s="35"/>
    </row>
    <row r="32" spans="1:9" x14ac:dyDescent="0.25">
      <c r="A32" s="33" t="s">
        <v>87</v>
      </c>
      <c r="B32" s="35"/>
      <c r="C32" s="35"/>
      <c r="D32" s="35"/>
      <c r="E32" s="35"/>
      <c r="F32" s="35"/>
      <c r="G32" s="35"/>
      <c r="H32" s="35"/>
      <c r="I32" s="35"/>
    </row>
    <row r="34" spans="1:9" x14ac:dyDescent="0.25">
      <c r="A34" s="3" t="s">
        <v>12</v>
      </c>
    </row>
    <row r="35" spans="1:9" ht="36" x14ac:dyDescent="0.25">
      <c r="B35" s="21" t="s">
        <v>39</v>
      </c>
      <c r="C35" s="22" t="s">
        <v>40</v>
      </c>
      <c r="D35" s="22" t="s">
        <v>41</v>
      </c>
      <c r="E35" s="22" t="s">
        <v>42</v>
      </c>
      <c r="F35" s="22" t="s">
        <v>43</v>
      </c>
      <c r="G35" s="22" t="s">
        <v>44</v>
      </c>
      <c r="H35" s="23" t="s">
        <v>45</v>
      </c>
      <c r="I35" s="24" t="s">
        <v>10</v>
      </c>
    </row>
    <row r="36" spans="1:9" x14ac:dyDescent="0.25">
      <c r="A36" s="25" t="s">
        <v>38</v>
      </c>
      <c r="B36" s="31">
        <f t="shared" ref="B36:I44" si="10">B4+B20</f>
        <v>4804307.62</v>
      </c>
      <c r="C36" s="26">
        <f t="shared" si="10"/>
        <v>1056672.5899999999</v>
      </c>
      <c r="D36" s="26">
        <f t="shared" si="10"/>
        <v>8.7200000000000006</v>
      </c>
      <c r="E36" s="26">
        <f t="shared" si="10"/>
        <v>0</v>
      </c>
      <c r="F36" s="26">
        <f t="shared" si="10"/>
        <v>8.48</v>
      </c>
      <c r="G36" s="26">
        <f t="shared" si="10"/>
        <v>89089.59</v>
      </c>
      <c r="H36" s="32">
        <f t="shared" si="10"/>
        <v>261.42</v>
      </c>
      <c r="I36" s="12">
        <f t="shared" si="10"/>
        <v>5950348.4199999999</v>
      </c>
    </row>
    <row r="37" spans="1:9" x14ac:dyDescent="0.25">
      <c r="A37" s="27" t="s">
        <v>25</v>
      </c>
      <c r="B37" s="31">
        <f t="shared" si="10"/>
        <v>1249912.05</v>
      </c>
      <c r="C37" s="26">
        <f t="shared" si="10"/>
        <v>447137.26</v>
      </c>
      <c r="D37" s="26">
        <f t="shared" si="10"/>
        <v>11197.990000000002</v>
      </c>
      <c r="E37" s="26">
        <f t="shared" si="10"/>
        <v>2701.26</v>
      </c>
      <c r="F37" s="26">
        <f t="shared" si="10"/>
        <v>691.29</v>
      </c>
      <c r="G37" s="26">
        <f t="shared" si="10"/>
        <v>87230.720000000001</v>
      </c>
      <c r="H37" s="32">
        <f t="shared" si="10"/>
        <v>93217.02</v>
      </c>
      <c r="I37" s="12">
        <f t="shared" si="10"/>
        <v>1892087.59</v>
      </c>
    </row>
    <row r="38" spans="1:9" x14ac:dyDescent="0.25">
      <c r="A38" s="27" t="s">
        <v>26</v>
      </c>
      <c r="B38" s="31">
        <f t="shared" si="10"/>
        <v>688412.23</v>
      </c>
      <c r="C38" s="26">
        <f t="shared" si="10"/>
        <v>270731.52000000002</v>
      </c>
      <c r="D38" s="26">
        <f t="shared" si="10"/>
        <v>228085.92</v>
      </c>
      <c r="E38" s="26">
        <f t="shared" si="10"/>
        <v>65816.649999999994</v>
      </c>
      <c r="F38" s="26">
        <f t="shared" si="10"/>
        <v>3514.58</v>
      </c>
      <c r="G38" s="26">
        <f t="shared" si="10"/>
        <v>192416.61000000002</v>
      </c>
      <c r="H38" s="32">
        <f t="shared" si="10"/>
        <v>345308.56</v>
      </c>
      <c r="I38" s="12">
        <f t="shared" si="10"/>
        <v>1794286.0700000003</v>
      </c>
    </row>
    <row r="39" spans="1:9" x14ac:dyDescent="0.25">
      <c r="A39" s="27" t="s">
        <v>27</v>
      </c>
      <c r="B39" s="31">
        <f t="shared" si="10"/>
        <v>443567.12</v>
      </c>
      <c r="C39" s="26">
        <f t="shared" si="10"/>
        <v>223833.55</v>
      </c>
      <c r="D39" s="26">
        <f t="shared" si="10"/>
        <v>1042431.0800000001</v>
      </c>
      <c r="E39" s="26">
        <f t="shared" si="10"/>
        <v>2547498</v>
      </c>
      <c r="F39" s="26">
        <f t="shared" si="10"/>
        <v>77386.58</v>
      </c>
      <c r="G39" s="26">
        <f t="shared" si="10"/>
        <v>307638.40000000002</v>
      </c>
      <c r="H39" s="32">
        <f t="shared" si="10"/>
        <v>1057091.1100000001</v>
      </c>
      <c r="I39" s="12">
        <f t="shared" si="10"/>
        <v>5699445.8400000008</v>
      </c>
    </row>
    <row r="40" spans="1:9" x14ac:dyDescent="0.25">
      <c r="A40" s="27" t="s">
        <v>28</v>
      </c>
      <c r="B40" s="31">
        <f t="shared" si="10"/>
        <v>88321.659999999989</v>
      </c>
      <c r="C40" s="26">
        <f t="shared" si="10"/>
        <v>132198.74</v>
      </c>
      <c r="D40" s="26">
        <f t="shared" si="10"/>
        <v>947194.34</v>
      </c>
      <c r="E40" s="26">
        <f t="shared" si="10"/>
        <v>3636627.53</v>
      </c>
      <c r="F40" s="26">
        <f t="shared" si="10"/>
        <v>238759.74</v>
      </c>
      <c r="G40" s="26">
        <f t="shared" si="10"/>
        <v>213626.41</v>
      </c>
      <c r="H40" s="32">
        <f t="shared" si="10"/>
        <v>1077478.83</v>
      </c>
      <c r="I40" s="12">
        <f t="shared" si="10"/>
        <v>6334207.25</v>
      </c>
    </row>
    <row r="41" spans="1:9" x14ac:dyDescent="0.25">
      <c r="A41" s="27" t="s">
        <v>29</v>
      </c>
      <c r="B41" s="31">
        <f t="shared" si="10"/>
        <v>8952.7099999999991</v>
      </c>
      <c r="C41" s="26">
        <f t="shared" si="10"/>
        <v>48279.89</v>
      </c>
      <c r="D41" s="26">
        <f t="shared" si="10"/>
        <v>2022460.8900000001</v>
      </c>
      <c r="E41" s="26">
        <f t="shared" si="10"/>
        <v>876833.71</v>
      </c>
      <c r="F41" s="26">
        <f t="shared" si="10"/>
        <v>79754.36</v>
      </c>
      <c r="G41" s="26">
        <f t="shared" si="10"/>
        <v>123387.45999999999</v>
      </c>
      <c r="H41" s="32">
        <f t="shared" si="10"/>
        <v>684759.38</v>
      </c>
      <c r="I41" s="12">
        <f t="shared" si="10"/>
        <v>3844428.4</v>
      </c>
    </row>
    <row r="42" spans="1:9" x14ac:dyDescent="0.25">
      <c r="A42" s="27" t="s">
        <v>30</v>
      </c>
      <c r="B42" s="31">
        <f t="shared" si="10"/>
        <v>351.14</v>
      </c>
      <c r="C42" s="26">
        <f t="shared" si="10"/>
        <v>8249.56</v>
      </c>
      <c r="D42" s="26">
        <f t="shared" si="10"/>
        <v>2522619.06</v>
      </c>
      <c r="E42" s="26">
        <f t="shared" si="10"/>
        <v>291477.20999999996</v>
      </c>
      <c r="F42" s="26">
        <f t="shared" si="10"/>
        <v>35805.5</v>
      </c>
      <c r="G42" s="26">
        <f t="shared" si="10"/>
        <v>99966.610000000015</v>
      </c>
      <c r="H42" s="32">
        <f t="shared" si="10"/>
        <v>621491.51</v>
      </c>
      <c r="I42" s="12">
        <f t="shared" si="10"/>
        <v>3579960.5900000003</v>
      </c>
    </row>
    <row r="43" spans="1:9" x14ac:dyDescent="0.25">
      <c r="A43" s="30" t="s">
        <v>31</v>
      </c>
      <c r="B43" s="31">
        <f t="shared" si="10"/>
        <v>0</v>
      </c>
      <c r="C43" s="26">
        <f t="shared" si="10"/>
        <v>31.61</v>
      </c>
      <c r="D43" s="26">
        <f t="shared" si="10"/>
        <v>769806.12</v>
      </c>
      <c r="E43" s="26">
        <f t="shared" si="10"/>
        <v>47930.5</v>
      </c>
      <c r="F43" s="26">
        <f t="shared" si="10"/>
        <v>20237.23</v>
      </c>
      <c r="G43" s="26">
        <f t="shared" si="10"/>
        <v>42606.21</v>
      </c>
      <c r="H43" s="32">
        <f t="shared" si="10"/>
        <v>314163.86</v>
      </c>
      <c r="I43" s="12">
        <f t="shared" si="10"/>
        <v>1194775.53</v>
      </c>
    </row>
    <row r="44" spans="1:9" x14ac:dyDescent="0.25">
      <c r="A44" s="29" t="s">
        <v>10</v>
      </c>
      <c r="B44" s="14">
        <f t="shared" si="10"/>
        <v>7283824.5300000003</v>
      </c>
      <c r="C44" s="15">
        <f t="shared" si="10"/>
        <v>2187134.7199999997</v>
      </c>
      <c r="D44" s="15">
        <f t="shared" si="10"/>
        <v>7543804.1200000001</v>
      </c>
      <c r="E44" s="15">
        <f t="shared" si="10"/>
        <v>7468884.8599999994</v>
      </c>
      <c r="F44" s="15">
        <f t="shared" si="10"/>
        <v>456157.76</v>
      </c>
      <c r="G44" s="15">
        <f t="shared" si="10"/>
        <v>1155962.01</v>
      </c>
      <c r="H44" s="16">
        <f t="shared" si="10"/>
        <v>4193771.69</v>
      </c>
      <c r="I44" s="17">
        <f t="shared" si="10"/>
        <v>30289539.690000001</v>
      </c>
    </row>
    <row r="45" spans="1:9" x14ac:dyDescent="0.25">
      <c r="A45" s="34" t="s">
        <v>48</v>
      </c>
    </row>
    <row r="46" spans="1:9" x14ac:dyDescent="0.25">
      <c r="A46" s="34" t="s">
        <v>49</v>
      </c>
    </row>
    <row r="47" spans="1:9" x14ac:dyDescent="0.25">
      <c r="A47" s="33" t="s">
        <v>87</v>
      </c>
    </row>
  </sheetData>
  <pageMargins left="0.7" right="0.7" top="0.75" bottom="0.75" header="0.3" footer="0.3"/>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workbookViewId="0"/>
  </sheetViews>
  <sheetFormatPr baseColWidth="10" defaultRowHeight="15" x14ac:dyDescent="0.25"/>
  <cols>
    <col min="1" max="1" width="26.42578125" style="2" customWidth="1"/>
    <col min="2" max="9" width="16.42578125" style="2" customWidth="1"/>
    <col min="10" max="16384" width="11.42578125" style="2"/>
  </cols>
  <sheetData>
    <row r="1" spans="1:9" x14ac:dyDescent="0.25">
      <c r="A1" s="1" t="s">
        <v>47</v>
      </c>
    </row>
    <row r="2" spans="1:9" x14ac:dyDescent="0.25">
      <c r="A2" s="3" t="s">
        <v>0</v>
      </c>
    </row>
    <row r="3" spans="1:9" ht="36" x14ac:dyDescent="0.25">
      <c r="B3" s="21" t="s">
        <v>39</v>
      </c>
      <c r="C3" s="22" t="s">
        <v>40</v>
      </c>
      <c r="D3" s="22" t="s">
        <v>41</v>
      </c>
      <c r="E3" s="22" t="s">
        <v>42</v>
      </c>
      <c r="F3" s="22" t="s">
        <v>43</v>
      </c>
      <c r="G3" s="22" t="s">
        <v>44</v>
      </c>
      <c r="H3" s="23" t="s">
        <v>45</v>
      </c>
      <c r="I3" s="24" t="s">
        <v>10</v>
      </c>
    </row>
    <row r="4" spans="1:9" x14ac:dyDescent="0.25">
      <c r="A4" s="25" t="s">
        <v>38</v>
      </c>
      <c r="B4" s="31">
        <v>775955.83</v>
      </c>
      <c r="C4" s="26">
        <v>164466.32999999999</v>
      </c>
      <c r="D4" s="26"/>
      <c r="E4" s="26"/>
      <c r="F4" s="26"/>
      <c r="G4" s="26">
        <v>19016.04</v>
      </c>
      <c r="H4" s="32">
        <v>16.75</v>
      </c>
      <c r="I4" s="12">
        <f>SUM(B4:H4)</f>
        <v>959454.95</v>
      </c>
    </row>
    <row r="5" spans="1:9" x14ac:dyDescent="0.25">
      <c r="A5" s="27" t="s">
        <v>25</v>
      </c>
      <c r="B5" s="26">
        <v>189917.56</v>
      </c>
      <c r="C5" s="26">
        <v>61413.45</v>
      </c>
      <c r="D5" s="26">
        <v>3191.23</v>
      </c>
      <c r="E5" s="26">
        <v>1610.06</v>
      </c>
      <c r="F5" s="26">
        <v>757.83</v>
      </c>
      <c r="G5" s="26">
        <v>15657.19</v>
      </c>
      <c r="H5" s="26">
        <v>6002.16</v>
      </c>
      <c r="I5" s="12">
        <f t="shared" ref="I5:I11" si="0">SUM(B5:H5)</f>
        <v>278549.48</v>
      </c>
    </row>
    <row r="6" spans="1:9" x14ac:dyDescent="0.25">
      <c r="A6" s="27" t="s">
        <v>26</v>
      </c>
      <c r="B6" s="26">
        <v>108736.2</v>
      </c>
      <c r="C6" s="26">
        <v>38975.15</v>
      </c>
      <c r="D6" s="26">
        <v>31692.32</v>
      </c>
      <c r="E6" s="26">
        <v>29765.99</v>
      </c>
      <c r="F6" s="26">
        <v>6611.32</v>
      </c>
      <c r="G6" s="26">
        <v>33708.49</v>
      </c>
      <c r="H6" s="26">
        <v>29949.25</v>
      </c>
      <c r="I6" s="12">
        <f t="shared" si="0"/>
        <v>279438.71999999997</v>
      </c>
    </row>
    <row r="7" spans="1:9" x14ac:dyDescent="0.25">
      <c r="A7" s="27" t="s">
        <v>27</v>
      </c>
      <c r="B7" s="26">
        <v>60665.05</v>
      </c>
      <c r="C7" s="26">
        <v>25395.61</v>
      </c>
      <c r="D7" s="26">
        <v>104564.66</v>
      </c>
      <c r="E7" s="26">
        <v>476097.84</v>
      </c>
      <c r="F7" s="26">
        <v>89676.74</v>
      </c>
      <c r="G7" s="26">
        <v>46508.7</v>
      </c>
      <c r="H7" s="26">
        <v>66292.47</v>
      </c>
      <c r="I7" s="12">
        <f t="shared" si="0"/>
        <v>869201.07</v>
      </c>
    </row>
    <row r="8" spans="1:9" x14ac:dyDescent="0.25">
      <c r="A8" s="27" t="s">
        <v>28</v>
      </c>
      <c r="B8" s="26">
        <v>6735.34</v>
      </c>
      <c r="C8" s="26">
        <v>8953.59</v>
      </c>
      <c r="D8" s="26">
        <v>111486.3</v>
      </c>
      <c r="E8" s="26">
        <v>462154.31</v>
      </c>
      <c r="F8" s="26">
        <v>136138.37</v>
      </c>
      <c r="G8" s="26">
        <v>28890.22</v>
      </c>
      <c r="H8" s="26">
        <v>58870.33</v>
      </c>
      <c r="I8" s="12">
        <f t="shared" si="0"/>
        <v>813228.46</v>
      </c>
    </row>
    <row r="9" spans="1:9" x14ac:dyDescent="0.25">
      <c r="A9" s="27" t="s">
        <v>29</v>
      </c>
      <c r="B9" s="26">
        <v>563.33000000000004</v>
      </c>
      <c r="C9" s="26">
        <v>3255.47</v>
      </c>
      <c r="D9" s="26">
        <v>191020.64</v>
      </c>
      <c r="E9" s="26">
        <v>117727.23</v>
      </c>
      <c r="F9" s="26">
        <v>45559.94</v>
      </c>
      <c r="G9" s="26">
        <v>20593.400000000001</v>
      </c>
      <c r="H9" s="26">
        <v>69038.48</v>
      </c>
      <c r="I9" s="12">
        <f t="shared" si="0"/>
        <v>447758.49</v>
      </c>
    </row>
    <row r="10" spans="1:9" x14ac:dyDescent="0.25">
      <c r="A10" s="27" t="s">
        <v>30</v>
      </c>
      <c r="B10" s="26">
        <v>18.95</v>
      </c>
      <c r="C10" s="26">
        <v>844.72</v>
      </c>
      <c r="D10" s="26">
        <v>182536.32000000001</v>
      </c>
      <c r="E10" s="26">
        <v>30399.23</v>
      </c>
      <c r="F10" s="26">
        <v>23306.33</v>
      </c>
      <c r="G10" s="26">
        <v>24070.6</v>
      </c>
      <c r="H10" s="26">
        <v>103172.16</v>
      </c>
      <c r="I10" s="12">
        <f t="shared" si="0"/>
        <v>364348.31000000006</v>
      </c>
    </row>
    <row r="11" spans="1:9" x14ac:dyDescent="0.25">
      <c r="A11" s="30" t="s">
        <v>31</v>
      </c>
      <c r="B11" s="26"/>
      <c r="C11" s="26"/>
      <c r="D11" s="26">
        <v>29951.59</v>
      </c>
      <c r="E11" s="26">
        <v>2910.75</v>
      </c>
      <c r="F11" s="26">
        <v>11178.95</v>
      </c>
      <c r="G11" s="26">
        <v>13639.6</v>
      </c>
      <c r="H11" s="26">
        <v>69656.61</v>
      </c>
      <c r="I11" s="12">
        <f t="shared" si="0"/>
        <v>127337.5</v>
      </c>
    </row>
    <row r="12" spans="1:9" x14ac:dyDescent="0.25">
      <c r="A12" s="29" t="s">
        <v>10</v>
      </c>
      <c r="B12" s="15">
        <f>SUM(B4:B11)</f>
        <v>1142592.26</v>
      </c>
      <c r="C12" s="15">
        <f t="shared" ref="C12:I12" si="1">SUM(C4:C11)</f>
        <v>303304.31999999995</v>
      </c>
      <c r="D12" s="15">
        <f t="shared" si="1"/>
        <v>654443.05999999994</v>
      </c>
      <c r="E12" s="15">
        <f t="shared" si="1"/>
        <v>1120665.4099999999</v>
      </c>
      <c r="F12" s="15">
        <f t="shared" si="1"/>
        <v>313229.48000000004</v>
      </c>
      <c r="G12" s="15">
        <f t="shared" si="1"/>
        <v>202084.24000000002</v>
      </c>
      <c r="H12" s="15">
        <f t="shared" si="1"/>
        <v>402998.20999999996</v>
      </c>
      <c r="I12" s="17">
        <f t="shared" si="1"/>
        <v>4139316.98</v>
      </c>
    </row>
    <row r="13" spans="1:9" x14ac:dyDescent="0.25">
      <c r="A13" s="34" t="s">
        <v>48</v>
      </c>
      <c r="B13" s="35"/>
      <c r="C13" s="35"/>
      <c r="D13" s="35"/>
      <c r="E13" s="35"/>
      <c r="F13" s="35"/>
      <c r="G13" s="35"/>
      <c r="H13" s="35"/>
      <c r="I13" s="35"/>
    </row>
    <row r="14" spans="1:9" x14ac:dyDescent="0.25">
      <c r="A14" s="34" t="s">
        <v>49</v>
      </c>
      <c r="B14" s="35"/>
      <c r="C14" s="35"/>
      <c r="D14" s="35"/>
      <c r="E14" s="35"/>
      <c r="F14" s="35"/>
      <c r="G14" s="35"/>
      <c r="H14" s="35"/>
      <c r="I14" s="35"/>
    </row>
    <row r="15" spans="1:9" x14ac:dyDescent="0.25">
      <c r="A15" s="34" t="str">
        <f>IF(1&lt;2,"Lecture : "&amp;ROUND(E5,0)&amp;" femmes âgés de 15 à 19 ans vivent dans un ménage immigré composé d'adultes d'un couple avec enfant(s). ","")</f>
        <v xml:space="preserve">Lecture : 1610 femmes âgés de 15 à 19 ans vivent dans un ménage immigré composé d'adultes d'un couple avec enfant(s). </v>
      </c>
      <c r="B15" s="35"/>
      <c r="C15" s="35"/>
      <c r="D15" s="35"/>
      <c r="E15" s="35"/>
      <c r="F15" s="35"/>
      <c r="G15" s="35"/>
      <c r="H15" s="35"/>
      <c r="I15" s="35"/>
    </row>
    <row r="16" spans="1:9" x14ac:dyDescent="0.25">
      <c r="A16" s="33" t="s">
        <v>87</v>
      </c>
      <c r="B16" s="35"/>
      <c r="C16" s="35"/>
      <c r="D16" s="35"/>
      <c r="E16" s="35"/>
      <c r="F16" s="35"/>
      <c r="G16" s="35"/>
      <c r="H16" s="35"/>
      <c r="I16" s="35"/>
    </row>
    <row r="18" spans="1:9" x14ac:dyDescent="0.25">
      <c r="A18" s="3" t="s">
        <v>11</v>
      </c>
    </row>
    <row r="19" spans="1:9" ht="36" x14ac:dyDescent="0.25">
      <c r="B19" s="21" t="s">
        <v>39</v>
      </c>
      <c r="C19" s="22" t="s">
        <v>40</v>
      </c>
      <c r="D19" s="22" t="s">
        <v>41</v>
      </c>
      <c r="E19" s="22" t="s">
        <v>42</v>
      </c>
      <c r="F19" s="22" t="s">
        <v>43</v>
      </c>
      <c r="G19" s="22" t="s">
        <v>44</v>
      </c>
      <c r="H19" s="23" t="s">
        <v>45</v>
      </c>
      <c r="I19" s="24" t="s">
        <v>10</v>
      </c>
    </row>
    <row r="20" spans="1:9" x14ac:dyDescent="0.25">
      <c r="A20" s="25" t="s">
        <v>38</v>
      </c>
      <c r="B20" s="31">
        <v>3815788.51</v>
      </c>
      <c r="C20" s="26">
        <v>848657.47</v>
      </c>
      <c r="D20" s="26">
        <v>21.74</v>
      </c>
      <c r="E20" s="26" t="s">
        <v>88</v>
      </c>
      <c r="F20" s="26">
        <v>4.17</v>
      </c>
      <c r="G20" s="26">
        <v>65402.47</v>
      </c>
      <c r="H20" s="32">
        <v>174.55</v>
      </c>
      <c r="I20" s="12">
        <f>SUM(B20:H20)</f>
        <v>4730048.9099999992</v>
      </c>
    </row>
    <row r="21" spans="1:9" x14ac:dyDescent="0.25">
      <c r="A21" s="27" t="s">
        <v>25</v>
      </c>
      <c r="B21" s="26">
        <v>963127.64</v>
      </c>
      <c r="C21" s="26">
        <v>354447.81</v>
      </c>
      <c r="D21" s="26">
        <v>30060.1</v>
      </c>
      <c r="E21" s="26">
        <v>6335.5</v>
      </c>
      <c r="F21" s="26">
        <v>4966.51</v>
      </c>
      <c r="G21" s="26">
        <v>75342.37</v>
      </c>
      <c r="H21" s="26">
        <v>105849.14</v>
      </c>
      <c r="I21" s="12">
        <f t="shared" ref="I21:I27" si="2">SUM(B21:H21)</f>
        <v>1540129.07</v>
      </c>
    </row>
    <row r="22" spans="1:9" x14ac:dyDescent="0.25">
      <c r="A22" s="27" t="s">
        <v>26</v>
      </c>
      <c r="B22" s="26">
        <v>392603.51</v>
      </c>
      <c r="C22" s="26">
        <v>159949.71</v>
      </c>
      <c r="D22" s="26">
        <v>334553.63</v>
      </c>
      <c r="E22" s="26">
        <v>119914.01</v>
      </c>
      <c r="F22" s="26">
        <v>46936.54</v>
      </c>
      <c r="G22" s="26">
        <v>139900.16</v>
      </c>
      <c r="H22" s="26">
        <v>336703.82</v>
      </c>
      <c r="I22" s="12">
        <f t="shared" si="2"/>
        <v>1530561.38</v>
      </c>
    </row>
    <row r="23" spans="1:9" x14ac:dyDescent="0.25">
      <c r="A23" s="27" t="s">
        <v>27</v>
      </c>
      <c r="B23" s="26">
        <v>150623.29</v>
      </c>
      <c r="C23" s="26">
        <v>81474.91</v>
      </c>
      <c r="D23" s="26">
        <v>851111.46</v>
      </c>
      <c r="E23" s="26">
        <v>2673320.91</v>
      </c>
      <c r="F23" s="26">
        <v>497963.4</v>
      </c>
      <c r="G23" s="26">
        <v>166973.14000000001</v>
      </c>
      <c r="H23" s="26">
        <v>637239.75</v>
      </c>
      <c r="I23" s="12">
        <f t="shared" si="2"/>
        <v>5058706.8600000003</v>
      </c>
    </row>
    <row r="24" spans="1:9" x14ac:dyDescent="0.25">
      <c r="A24" s="27" t="s">
        <v>28</v>
      </c>
      <c r="B24" s="26">
        <v>30673.98</v>
      </c>
      <c r="C24" s="26">
        <v>50468.36</v>
      </c>
      <c r="D24" s="26">
        <v>1053482.08</v>
      </c>
      <c r="E24" s="26">
        <v>2939725.43</v>
      </c>
      <c r="F24" s="26">
        <v>851998.83</v>
      </c>
      <c r="G24" s="26">
        <v>135696.95999999999</v>
      </c>
      <c r="H24" s="26">
        <v>681474.38</v>
      </c>
      <c r="I24" s="12">
        <f t="shared" si="2"/>
        <v>5743520.0200000005</v>
      </c>
    </row>
    <row r="25" spans="1:9" x14ac:dyDescent="0.25">
      <c r="A25" s="27" t="s">
        <v>29</v>
      </c>
      <c r="B25" s="26">
        <v>4095.61</v>
      </c>
      <c r="C25" s="26">
        <v>25668.49</v>
      </c>
      <c r="D25" s="26">
        <v>2024955.61</v>
      </c>
      <c r="E25" s="26">
        <v>458755.06</v>
      </c>
      <c r="F25" s="26">
        <v>200154.37</v>
      </c>
      <c r="G25" s="26">
        <v>115593.3</v>
      </c>
      <c r="H25" s="26">
        <v>888477.49</v>
      </c>
      <c r="I25" s="12">
        <f t="shared" si="2"/>
        <v>3717699.9299999997</v>
      </c>
    </row>
    <row r="26" spans="1:9" x14ac:dyDescent="0.25">
      <c r="A26" s="27" t="s">
        <v>30</v>
      </c>
      <c r="B26" s="26">
        <v>312.20999999999998</v>
      </c>
      <c r="C26" s="26">
        <v>7465.34</v>
      </c>
      <c r="D26" s="26">
        <v>2094590.7</v>
      </c>
      <c r="E26" s="26">
        <v>128036.64</v>
      </c>
      <c r="F26" s="26">
        <v>121724.44</v>
      </c>
      <c r="G26" s="26">
        <v>136369.84</v>
      </c>
      <c r="H26" s="26">
        <v>1386728.32</v>
      </c>
      <c r="I26" s="12">
        <f t="shared" si="2"/>
        <v>3875227.49</v>
      </c>
    </row>
    <row r="27" spans="1:9" x14ac:dyDescent="0.25">
      <c r="A27" s="30" t="s">
        <v>31</v>
      </c>
      <c r="B27" s="26"/>
      <c r="C27" s="26">
        <v>98.39</v>
      </c>
      <c r="D27" s="26">
        <v>473682.08</v>
      </c>
      <c r="E27" s="26">
        <v>22017.47</v>
      </c>
      <c r="F27" s="26">
        <v>103970.05</v>
      </c>
      <c r="G27" s="26">
        <v>121639.3</v>
      </c>
      <c r="H27" s="26">
        <v>1214499.43</v>
      </c>
      <c r="I27" s="12">
        <f t="shared" si="2"/>
        <v>1935906.7200000002</v>
      </c>
    </row>
    <row r="28" spans="1:9" x14ac:dyDescent="0.25">
      <c r="A28" s="29" t="s">
        <v>10</v>
      </c>
      <c r="B28" s="15">
        <f>SUM(B20:B27)</f>
        <v>5357224.75</v>
      </c>
      <c r="C28" s="15">
        <f t="shared" ref="C28:I28" si="3">SUM(C20:C27)</f>
        <v>1528230.48</v>
      </c>
      <c r="D28" s="15">
        <f t="shared" si="3"/>
        <v>6862457.4000000004</v>
      </c>
      <c r="E28" s="15">
        <f t="shared" si="3"/>
        <v>6348105.0199999986</v>
      </c>
      <c r="F28" s="15">
        <f t="shared" si="3"/>
        <v>1827718.3099999998</v>
      </c>
      <c r="G28" s="15">
        <f t="shared" si="3"/>
        <v>956917.54</v>
      </c>
      <c r="H28" s="15">
        <f t="shared" si="3"/>
        <v>5251146.88</v>
      </c>
      <c r="I28" s="17">
        <f t="shared" si="3"/>
        <v>28131800.379999995</v>
      </c>
    </row>
    <row r="29" spans="1:9" x14ac:dyDescent="0.25">
      <c r="A29" s="34" t="s">
        <v>48</v>
      </c>
      <c r="B29" s="35"/>
      <c r="C29" s="35"/>
      <c r="D29" s="35"/>
      <c r="E29" s="35"/>
      <c r="F29" s="35"/>
      <c r="G29" s="35"/>
      <c r="H29" s="35"/>
      <c r="I29" s="35"/>
    </row>
    <row r="30" spans="1:9" x14ac:dyDescent="0.25">
      <c r="A30" s="34" t="s">
        <v>49</v>
      </c>
      <c r="B30" s="35"/>
      <c r="C30" s="35"/>
      <c r="D30" s="35"/>
      <c r="E30" s="35"/>
      <c r="F30" s="35"/>
      <c r="G30" s="35"/>
      <c r="H30" s="35"/>
      <c r="I30" s="35"/>
    </row>
    <row r="31" spans="1:9" x14ac:dyDescent="0.25">
      <c r="A31" s="34" t="str">
        <f>IF(1&lt;2,"Lecture : "&amp;ROUND(E21,0)&amp;" femmes âgés de 15 à 19 ans vivent dans un ménage immigré composé d'adultes d'un couple avec enfant(s). ","")</f>
        <v xml:space="preserve">Lecture : 6336 femmes âgés de 15 à 19 ans vivent dans un ménage immigré composé d'adultes d'un couple avec enfant(s). </v>
      </c>
      <c r="B31" s="35"/>
      <c r="C31" s="35"/>
      <c r="D31" s="35"/>
      <c r="E31" s="35"/>
      <c r="F31" s="35"/>
      <c r="G31" s="35"/>
      <c r="H31" s="35"/>
      <c r="I31" s="35"/>
    </row>
    <row r="32" spans="1:9" x14ac:dyDescent="0.25">
      <c r="A32" s="33" t="s">
        <v>87</v>
      </c>
      <c r="B32" s="35"/>
      <c r="C32" s="35"/>
      <c r="D32" s="35"/>
      <c r="E32" s="35"/>
      <c r="F32" s="35"/>
      <c r="G32" s="35"/>
      <c r="H32" s="35"/>
      <c r="I32" s="35"/>
    </row>
    <row r="34" spans="1:9" x14ac:dyDescent="0.25">
      <c r="A34" s="3" t="s">
        <v>12</v>
      </c>
    </row>
    <row r="35" spans="1:9" ht="36" x14ac:dyDescent="0.25">
      <c r="B35" s="21" t="s">
        <v>39</v>
      </c>
      <c r="C35" s="22" t="s">
        <v>40</v>
      </c>
      <c r="D35" s="22" t="s">
        <v>41</v>
      </c>
      <c r="E35" s="22" t="s">
        <v>42</v>
      </c>
      <c r="F35" s="22" t="s">
        <v>43</v>
      </c>
      <c r="G35" s="22" t="s">
        <v>44</v>
      </c>
      <c r="H35" s="23" t="s">
        <v>45</v>
      </c>
      <c r="I35" s="24" t="s">
        <v>10</v>
      </c>
    </row>
    <row r="36" spans="1:9" x14ac:dyDescent="0.25">
      <c r="A36" s="25" t="s">
        <v>38</v>
      </c>
      <c r="B36" s="31">
        <f t="shared" ref="B36:I44" si="4">B4+B20</f>
        <v>4591744.34</v>
      </c>
      <c r="C36" s="26">
        <f t="shared" si="4"/>
        <v>1013123.7999999999</v>
      </c>
      <c r="D36" s="26">
        <f t="shared" si="4"/>
        <v>21.74</v>
      </c>
      <c r="E36" s="26" t="e">
        <f t="shared" si="4"/>
        <v>#VALUE!</v>
      </c>
      <c r="F36" s="26">
        <f t="shared" si="4"/>
        <v>4.17</v>
      </c>
      <c r="G36" s="26">
        <f t="shared" si="4"/>
        <v>84418.510000000009</v>
      </c>
      <c r="H36" s="32">
        <f t="shared" si="4"/>
        <v>191.3</v>
      </c>
      <c r="I36" s="12">
        <f t="shared" si="4"/>
        <v>5689503.8599999994</v>
      </c>
    </row>
    <row r="37" spans="1:9" x14ac:dyDescent="0.25">
      <c r="A37" s="27" t="s">
        <v>25</v>
      </c>
      <c r="B37" s="31">
        <f t="shared" si="4"/>
        <v>1153045.2</v>
      </c>
      <c r="C37" s="26">
        <f t="shared" si="4"/>
        <v>415861.26</v>
      </c>
      <c r="D37" s="26">
        <f t="shared" si="4"/>
        <v>33251.33</v>
      </c>
      <c r="E37" s="26">
        <f t="shared" si="4"/>
        <v>7945.5599999999995</v>
      </c>
      <c r="F37" s="26">
        <f t="shared" si="4"/>
        <v>5724.34</v>
      </c>
      <c r="G37" s="26">
        <f t="shared" si="4"/>
        <v>90999.56</v>
      </c>
      <c r="H37" s="32">
        <f t="shared" si="4"/>
        <v>111851.3</v>
      </c>
      <c r="I37" s="12">
        <f t="shared" si="4"/>
        <v>1818678.55</v>
      </c>
    </row>
    <row r="38" spans="1:9" x14ac:dyDescent="0.25">
      <c r="A38" s="27" t="s">
        <v>26</v>
      </c>
      <c r="B38" s="31">
        <f t="shared" si="4"/>
        <v>501339.71</v>
      </c>
      <c r="C38" s="26">
        <f t="shared" si="4"/>
        <v>198924.86</v>
      </c>
      <c r="D38" s="26">
        <f t="shared" si="4"/>
        <v>366245.95</v>
      </c>
      <c r="E38" s="26">
        <f t="shared" si="4"/>
        <v>149680</v>
      </c>
      <c r="F38" s="26">
        <f t="shared" si="4"/>
        <v>53547.86</v>
      </c>
      <c r="G38" s="26">
        <f t="shared" si="4"/>
        <v>173608.65</v>
      </c>
      <c r="H38" s="32">
        <f t="shared" si="4"/>
        <v>366653.07</v>
      </c>
      <c r="I38" s="12">
        <f t="shared" si="4"/>
        <v>1810000.0999999999</v>
      </c>
    </row>
    <row r="39" spans="1:9" x14ac:dyDescent="0.25">
      <c r="A39" s="27" t="s">
        <v>27</v>
      </c>
      <c r="B39" s="31">
        <f t="shared" si="4"/>
        <v>211288.34000000003</v>
      </c>
      <c r="C39" s="26">
        <f t="shared" si="4"/>
        <v>106870.52</v>
      </c>
      <c r="D39" s="26">
        <f t="shared" si="4"/>
        <v>955676.12</v>
      </c>
      <c r="E39" s="26">
        <f t="shared" si="4"/>
        <v>3149418.75</v>
      </c>
      <c r="F39" s="26">
        <f t="shared" si="4"/>
        <v>587640.14</v>
      </c>
      <c r="G39" s="26">
        <f t="shared" si="4"/>
        <v>213481.84000000003</v>
      </c>
      <c r="H39" s="32">
        <f t="shared" si="4"/>
        <v>703532.22</v>
      </c>
      <c r="I39" s="12">
        <f t="shared" si="4"/>
        <v>5927907.9300000006</v>
      </c>
    </row>
    <row r="40" spans="1:9" x14ac:dyDescent="0.25">
      <c r="A40" s="27" t="s">
        <v>28</v>
      </c>
      <c r="B40" s="31">
        <f t="shared" si="4"/>
        <v>37409.32</v>
      </c>
      <c r="C40" s="26">
        <f t="shared" si="4"/>
        <v>59421.95</v>
      </c>
      <c r="D40" s="26">
        <f t="shared" si="4"/>
        <v>1164968.3800000001</v>
      </c>
      <c r="E40" s="26">
        <f t="shared" si="4"/>
        <v>3401879.74</v>
      </c>
      <c r="F40" s="26">
        <f t="shared" si="4"/>
        <v>988137.2</v>
      </c>
      <c r="G40" s="26">
        <f t="shared" si="4"/>
        <v>164587.18</v>
      </c>
      <c r="H40" s="32">
        <f t="shared" si="4"/>
        <v>740344.71</v>
      </c>
      <c r="I40" s="12">
        <f t="shared" si="4"/>
        <v>6556748.4800000004</v>
      </c>
    </row>
    <row r="41" spans="1:9" x14ac:dyDescent="0.25">
      <c r="A41" s="27" t="s">
        <v>29</v>
      </c>
      <c r="B41" s="31">
        <f t="shared" si="4"/>
        <v>4658.9400000000005</v>
      </c>
      <c r="C41" s="26">
        <f t="shared" si="4"/>
        <v>28923.960000000003</v>
      </c>
      <c r="D41" s="26">
        <f t="shared" si="4"/>
        <v>2215976.25</v>
      </c>
      <c r="E41" s="26">
        <f t="shared" si="4"/>
        <v>576482.29</v>
      </c>
      <c r="F41" s="26">
        <f t="shared" si="4"/>
        <v>245714.31</v>
      </c>
      <c r="G41" s="26">
        <f t="shared" si="4"/>
        <v>136186.70000000001</v>
      </c>
      <c r="H41" s="32">
        <f t="shared" si="4"/>
        <v>957515.97</v>
      </c>
      <c r="I41" s="12">
        <f t="shared" si="4"/>
        <v>4165458.42</v>
      </c>
    </row>
    <row r="42" spans="1:9" x14ac:dyDescent="0.25">
      <c r="A42" s="27" t="s">
        <v>30</v>
      </c>
      <c r="B42" s="31">
        <f t="shared" si="4"/>
        <v>331.15999999999997</v>
      </c>
      <c r="C42" s="26">
        <f t="shared" si="4"/>
        <v>8310.06</v>
      </c>
      <c r="D42" s="26">
        <f t="shared" si="4"/>
        <v>2277127.02</v>
      </c>
      <c r="E42" s="26">
        <f t="shared" si="4"/>
        <v>158435.87</v>
      </c>
      <c r="F42" s="26">
        <f t="shared" si="4"/>
        <v>145030.77000000002</v>
      </c>
      <c r="G42" s="26">
        <f t="shared" si="4"/>
        <v>160440.44</v>
      </c>
      <c r="H42" s="32">
        <f t="shared" si="4"/>
        <v>1489900.48</v>
      </c>
      <c r="I42" s="12">
        <f t="shared" si="4"/>
        <v>4239575.8000000007</v>
      </c>
    </row>
    <row r="43" spans="1:9" x14ac:dyDescent="0.25">
      <c r="A43" s="30" t="s">
        <v>31</v>
      </c>
      <c r="B43" s="31">
        <f t="shared" si="4"/>
        <v>0</v>
      </c>
      <c r="C43" s="26">
        <f t="shared" si="4"/>
        <v>98.39</v>
      </c>
      <c r="D43" s="26">
        <f t="shared" si="4"/>
        <v>503633.67000000004</v>
      </c>
      <c r="E43" s="26">
        <f t="shared" si="4"/>
        <v>24928.22</v>
      </c>
      <c r="F43" s="26">
        <f t="shared" si="4"/>
        <v>115149</v>
      </c>
      <c r="G43" s="26">
        <f t="shared" si="4"/>
        <v>135278.9</v>
      </c>
      <c r="H43" s="32">
        <f t="shared" si="4"/>
        <v>1284156.04</v>
      </c>
      <c r="I43" s="12">
        <f t="shared" si="4"/>
        <v>2063244.2200000002</v>
      </c>
    </row>
    <row r="44" spans="1:9" x14ac:dyDescent="0.25">
      <c r="A44" s="29" t="s">
        <v>10</v>
      </c>
      <c r="B44" s="14">
        <f t="shared" si="4"/>
        <v>6499817.0099999998</v>
      </c>
      <c r="C44" s="15">
        <f t="shared" si="4"/>
        <v>1831534.7999999998</v>
      </c>
      <c r="D44" s="15">
        <f t="shared" si="4"/>
        <v>7516900.46</v>
      </c>
      <c r="E44" s="15">
        <f t="shared" si="4"/>
        <v>7468770.4299999988</v>
      </c>
      <c r="F44" s="15">
        <f t="shared" si="4"/>
        <v>2140947.79</v>
      </c>
      <c r="G44" s="15">
        <f t="shared" si="4"/>
        <v>1159001.78</v>
      </c>
      <c r="H44" s="16">
        <f t="shared" si="4"/>
        <v>5654145.0899999999</v>
      </c>
      <c r="I44" s="17">
        <f t="shared" si="4"/>
        <v>32271117.359999996</v>
      </c>
    </row>
    <row r="45" spans="1:9" x14ac:dyDescent="0.25">
      <c r="A45" s="34" t="s">
        <v>48</v>
      </c>
    </row>
    <row r="46" spans="1:9" x14ac:dyDescent="0.25">
      <c r="A46" s="34" t="s">
        <v>49</v>
      </c>
    </row>
    <row r="47" spans="1:9" x14ac:dyDescent="0.25">
      <c r="A47" s="33" t="s">
        <v>87</v>
      </c>
    </row>
  </sheetData>
  <pageMargins left="0.7" right="0.7"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heetViews>
  <sheetFormatPr baseColWidth="10" defaultRowHeight="15" x14ac:dyDescent="0.25"/>
  <cols>
    <col min="1" max="1" width="22.85546875" style="2" customWidth="1"/>
    <col min="2" max="2" width="27.140625" style="2" customWidth="1"/>
    <col min="3" max="3" width="25" style="2" customWidth="1"/>
    <col min="4" max="4" width="17.7109375" style="2" customWidth="1"/>
    <col min="5" max="5" width="25.5703125" style="2" customWidth="1"/>
    <col min="6" max="6" width="15.42578125" style="2" customWidth="1"/>
    <col min="7" max="16384" width="11.42578125" style="2"/>
  </cols>
  <sheetData>
    <row r="1" spans="1:9" x14ac:dyDescent="0.25">
      <c r="A1" s="1" t="s">
        <v>56</v>
      </c>
    </row>
    <row r="3" spans="1:9" ht="24" x14ac:dyDescent="0.25">
      <c r="A3" s="36"/>
      <c r="B3" s="37" t="s">
        <v>57</v>
      </c>
      <c r="C3" s="38" t="s">
        <v>51</v>
      </c>
      <c r="D3" s="38" t="s">
        <v>52</v>
      </c>
      <c r="E3" s="39" t="s">
        <v>53</v>
      </c>
      <c r="F3" s="40" t="s">
        <v>10</v>
      </c>
      <c r="G3" s="36"/>
      <c r="H3" s="36"/>
      <c r="I3" s="36"/>
    </row>
    <row r="4" spans="1:9" x14ac:dyDescent="0.25">
      <c r="A4" s="41" t="s">
        <v>59</v>
      </c>
      <c r="B4" s="7">
        <v>3762228.65</v>
      </c>
      <c r="C4" s="7">
        <v>3646839.99</v>
      </c>
      <c r="D4" s="7">
        <v>3015638.7</v>
      </c>
      <c r="E4" s="7">
        <v>2378928.48</v>
      </c>
      <c r="F4" s="8">
        <v>28044369.57</v>
      </c>
    </row>
    <row r="5" spans="1:9" x14ac:dyDescent="0.25">
      <c r="A5" s="42" t="s">
        <v>54</v>
      </c>
      <c r="B5" s="11">
        <v>10616232.15</v>
      </c>
      <c r="C5" s="11">
        <v>10214777.720000001</v>
      </c>
      <c r="D5" s="11">
        <v>8214919.5</v>
      </c>
      <c r="E5" s="11">
        <v>6123658.46</v>
      </c>
      <c r="F5" s="12">
        <v>62560657.039999999</v>
      </c>
    </row>
    <row r="6" spans="1:9" x14ac:dyDescent="0.25">
      <c r="A6" s="43" t="s">
        <v>55</v>
      </c>
      <c r="B6" s="44">
        <v>5656101.54</v>
      </c>
      <c r="C6" s="44">
        <v>5515517.7400000002</v>
      </c>
      <c r="D6" s="44">
        <v>4825625.13</v>
      </c>
      <c r="E6" s="44">
        <v>4154408.94</v>
      </c>
      <c r="F6" s="45">
        <v>5656101.54</v>
      </c>
    </row>
    <row r="7" spans="1:9" x14ac:dyDescent="0.25">
      <c r="A7" s="46" t="s">
        <v>49</v>
      </c>
    </row>
    <row r="8" spans="1:9" x14ac:dyDescent="0.25">
      <c r="A8" s="46" t="str">
        <f>IF(1&lt;2,"Lecture : en 2014, "&amp;ROUND(D4,0)&amp;" ménages ont pour personne de référence un individu immigré. Ces ménages comptent "&amp;ROUND(D5,0)&amp;" personnes dont "&amp;ROUND(D6,0)&amp;" personnes immigrées.")</f>
        <v>Lecture : en 2014, 3015639 ménages ont pour personne de référence un individu immigré. Ces ménages comptent 8214920 personnes dont 4825625 personnes immigrées.</v>
      </c>
    </row>
    <row r="9" spans="1:9" x14ac:dyDescent="0.25">
      <c r="A9" s="47" t="s">
        <v>87</v>
      </c>
    </row>
    <row r="11" spans="1:9" x14ac:dyDescent="0.25">
      <c r="A11" s="46" t="s">
        <v>58</v>
      </c>
    </row>
  </sheetData>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16384" width="40.42578125" style="2"/>
  </cols>
  <sheetData>
    <row r="1" spans="1:8" x14ac:dyDescent="0.25">
      <c r="A1" s="1" t="s">
        <v>61</v>
      </c>
    </row>
    <row r="2" spans="1:8" x14ac:dyDescent="0.25">
      <c r="A2" s="3" t="s">
        <v>0</v>
      </c>
    </row>
    <row r="3" spans="1:8" x14ac:dyDescent="0.25">
      <c r="B3" s="19" t="s">
        <v>13</v>
      </c>
      <c r="C3" s="20" t="s">
        <v>14</v>
      </c>
      <c r="D3" s="20" t="s">
        <v>15</v>
      </c>
      <c r="E3" s="20" t="s">
        <v>16</v>
      </c>
      <c r="F3" s="20" t="s">
        <v>17</v>
      </c>
      <c r="G3" s="18" t="s">
        <v>18</v>
      </c>
      <c r="H3" s="18" t="s">
        <v>1</v>
      </c>
    </row>
    <row r="4" spans="1:8" x14ac:dyDescent="0.25">
      <c r="A4" s="5" t="s">
        <v>2</v>
      </c>
      <c r="B4" s="6">
        <v>1232.53</v>
      </c>
      <c r="C4" s="7">
        <v>2063.44</v>
      </c>
      <c r="D4" s="7">
        <v>1242.08</v>
      </c>
      <c r="E4" s="7">
        <v>1366.94</v>
      </c>
      <c r="F4" s="7">
        <v>906.31</v>
      </c>
      <c r="G4" s="7">
        <v>491.63</v>
      </c>
      <c r="H4" s="8">
        <f>SUM(B4:G4)</f>
        <v>7302.9299999999994</v>
      </c>
    </row>
    <row r="5" spans="1:8" x14ac:dyDescent="0.25">
      <c r="A5" s="9" t="s">
        <v>3</v>
      </c>
      <c r="B5" s="10">
        <v>25543.41</v>
      </c>
      <c r="C5" s="11">
        <v>38570.69</v>
      </c>
      <c r="D5" s="11">
        <v>35400.32</v>
      </c>
      <c r="E5" s="11">
        <v>42908.7</v>
      </c>
      <c r="F5" s="11">
        <v>28798.28</v>
      </c>
      <c r="G5" s="11">
        <v>16626.009999999998</v>
      </c>
      <c r="H5" s="12">
        <f t="shared" ref="H5:H12" si="0">SUM(B5:G5)</f>
        <v>187847.41</v>
      </c>
    </row>
    <row r="6" spans="1:8" x14ac:dyDescent="0.25">
      <c r="A6" s="9" t="s">
        <v>4</v>
      </c>
      <c r="B6" s="10">
        <v>81522.570000000007</v>
      </c>
      <c r="C6" s="11">
        <v>72022.77</v>
      </c>
      <c r="D6" s="11">
        <v>52473.96</v>
      </c>
      <c r="E6" s="11">
        <v>54946.36</v>
      </c>
      <c r="F6" s="11">
        <v>25117.919999999998</v>
      </c>
      <c r="G6" s="11">
        <v>10032.68</v>
      </c>
      <c r="H6" s="12">
        <f t="shared" si="0"/>
        <v>296116.26</v>
      </c>
    </row>
    <row r="7" spans="1:8" x14ac:dyDescent="0.25">
      <c r="A7" s="9" t="s">
        <v>5</v>
      </c>
      <c r="B7" s="10">
        <v>75827.399999999994</v>
      </c>
      <c r="C7" s="11">
        <v>70473.59</v>
      </c>
      <c r="D7" s="11">
        <v>57784.81</v>
      </c>
      <c r="E7" s="11">
        <v>58661.3</v>
      </c>
      <c r="F7" s="11">
        <v>31972.21</v>
      </c>
      <c r="G7" s="11">
        <v>16919.18</v>
      </c>
      <c r="H7" s="12">
        <f t="shared" si="0"/>
        <v>311638.49</v>
      </c>
    </row>
    <row r="8" spans="1:8" x14ac:dyDescent="0.25">
      <c r="A8" s="9" t="s">
        <v>6</v>
      </c>
      <c r="B8" s="10">
        <v>109905.08</v>
      </c>
      <c r="C8" s="11">
        <v>97215.24</v>
      </c>
      <c r="D8" s="11">
        <v>77668.570000000007</v>
      </c>
      <c r="E8" s="11">
        <v>61482.84</v>
      </c>
      <c r="F8" s="11">
        <v>36257.39</v>
      </c>
      <c r="G8" s="11">
        <v>22140.75</v>
      </c>
      <c r="H8" s="12">
        <f t="shared" si="0"/>
        <v>404669.87</v>
      </c>
    </row>
    <row r="9" spans="1:8" x14ac:dyDescent="0.25">
      <c r="A9" s="9" t="s">
        <v>7</v>
      </c>
      <c r="B9" s="10">
        <v>118739.85</v>
      </c>
      <c r="C9" s="11">
        <v>132450.37</v>
      </c>
      <c r="D9" s="11">
        <v>134626.42000000001</v>
      </c>
      <c r="E9" s="11">
        <v>152705.97</v>
      </c>
      <c r="F9" s="11">
        <v>112327.06</v>
      </c>
      <c r="G9" s="11">
        <v>73145.440000000002</v>
      </c>
      <c r="H9" s="12">
        <f t="shared" si="0"/>
        <v>723995.10999999987</v>
      </c>
    </row>
    <row r="10" spans="1:8" x14ac:dyDescent="0.25">
      <c r="A10" s="9" t="s">
        <v>8</v>
      </c>
      <c r="B10" s="10">
        <v>257199.28</v>
      </c>
      <c r="C10" s="11">
        <v>349610.65</v>
      </c>
      <c r="D10" s="11">
        <v>87187.93</v>
      </c>
      <c r="E10" s="11">
        <v>37047.54</v>
      </c>
      <c r="F10" s="11">
        <v>17738.84</v>
      </c>
      <c r="G10" s="11">
        <v>12966.36</v>
      </c>
      <c r="H10" s="12">
        <f t="shared" si="0"/>
        <v>761750.60000000009</v>
      </c>
    </row>
    <row r="11" spans="1:8" x14ac:dyDescent="0.25">
      <c r="A11" s="9" t="s">
        <v>9</v>
      </c>
      <c r="B11" s="10">
        <v>130812.97</v>
      </c>
      <c r="C11" s="11">
        <v>68727.55</v>
      </c>
      <c r="D11" s="11">
        <v>45407.05</v>
      </c>
      <c r="E11" s="11">
        <v>36812.17</v>
      </c>
      <c r="F11" s="11">
        <v>23132.95</v>
      </c>
      <c r="G11" s="11">
        <v>17425.32</v>
      </c>
      <c r="H11" s="12">
        <f t="shared" si="0"/>
        <v>322318.01</v>
      </c>
    </row>
    <row r="12" spans="1:8" x14ac:dyDescent="0.25">
      <c r="A12" s="13" t="s">
        <v>10</v>
      </c>
      <c r="B12" s="14">
        <f>SUM(B4:B11)</f>
        <v>800783.09</v>
      </c>
      <c r="C12" s="15">
        <f t="shared" ref="C12:G12" si="1">SUM(C4:C11)</f>
        <v>831134.3</v>
      </c>
      <c r="D12" s="15">
        <f t="shared" si="1"/>
        <v>491791.14</v>
      </c>
      <c r="E12" s="15">
        <f t="shared" si="1"/>
        <v>445931.81999999995</v>
      </c>
      <c r="F12" s="15">
        <f t="shared" si="1"/>
        <v>276250.95999999996</v>
      </c>
      <c r="G12" s="15">
        <f t="shared" si="1"/>
        <v>169747.37</v>
      </c>
      <c r="H12" s="17">
        <f t="shared" si="0"/>
        <v>3015638.68</v>
      </c>
    </row>
    <row r="13" spans="1:8" x14ac:dyDescent="0.25">
      <c r="A13" s="34" t="s">
        <v>62</v>
      </c>
      <c r="B13" s="35"/>
      <c r="C13" s="35"/>
      <c r="D13" s="35"/>
      <c r="E13" s="35"/>
      <c r="F13" s="35"/>
      <c r="G13" s="35"/>
      <c r="H13" s="35"/>
    </row>
    <row r="14" spans="1:8" x14ac:dyDescent="0.25">
      <c r="A14" s="34" t="s">
        <v>49</v>
      </c>
      <c r="B14" s="35"/>
      <c r="C14" s="35"/>
      <c r="D14" s="35"/>
      <c r="E14" s="35"/>
      <c r="F14" s="35"/>
      <c r="G14" s="35"/>
      <c r="H14" s="35"/>
    </row>
    <row r="15" spans="1:8" x14ac:dyDescent="0.25">
      <c r="A15" s="33" t="s">
        <v>87</v>
      </c>
      <c r="B15" s="35"/>
      <c r="C15" s="35"/>
      <c r="D15" s="35"/>
      <c r="E15" s="35"/>
      <c r="F15" s="35"/>
      <c r="G15" s="35"/>
      <c r="H15" s="35"/>
    </row>
    <row r="17" spans="1:8" x14ac:dyDescent="0.25">
      <c r="A17" s="3" t="s">
        <v>11</v>
      </c>
    </row>
    <row r="18" spans="1:8" x14ac:dyDescent="0.25">
      <c r="B18" s="19" t="s">
        <v>13</v>
      </c>
      <c r="C18" s="20" t="s">
        <v>14</v>
      </c>
      <c r="D18" s="20" t="s">
        <v>15</v>
      </c>
      <c r="E18" s="20" t="s">
        <v>16</v>
      </c>
      <c r="F18" s="20" t="s">
        <v>17</v>
      </c>
      <c r="G18" s="18" t="s">
        <v>18</v>
      </c>
      <c r="H18" s="4" t="s">
        <v>1</v>
      </c>
    </row>
    <row r="19" spans="1:8" x14ac:dyDescent="0.25">
      <c r="A19" s="5" t="s">
        <v>2</v>
      </c>
      <c r="B19" s="6">
        <v>49473.73</v>
      </c>
      <c r="C19" s="7">
        <v>84907.73</v>
      </c>
      <c r="D19" s="7">
        <v>61384.160000000003</v>
      </c>
      <c r="E19" s="7">
        <v>66603.06</v>
      </c>
      <c r="F19" s="7">
        <v>25199.13</v>
      </c>
      <c r="G19" s="7">
        <v>6010.6</v>
      </c>
      <c r="H19" s="8">
        <f>SUM(B19:G19)</f>
        <v>293578.40999999997</v>
      </c>
    </row>
    <row r="20" spans="1:8" x14ac:dyDescent="0.25">
      <c r="A20" s="9" t="s">
        <v>3</v>
      </c>
      <c r="B20" s="10">
        <v>214372.06</v>
      </c>
      <c r="C20" s="11">
        <v>321572.03000000003</v>
      </c>
      <c r="D20" s="11">
        <v>243103.94</v>
      </c>
      <c r="E20" s="11">
        <v>258841.36</v>
      </c>
      <c r="F20" s="11">
        <v>87393.35</v>
      </c>
      <c r="G20" s="11">
        <v>25259.37</v>
      </c>
      <c r="H20" s="12">
        <f t="shared" ref="H20:H27" si="2">SUM(B20:G20)</f>
        <v>1150542.1100000001</v>
      </c>
    </row>
    <row r="21" spans="1:8" x14ac:dyDescent="0.25">
      <c r="A21" s="9" t="s">
        <v>4</v>
      </c>
      <c r="B21" s="10">
        <v>769402.62</v>
      </c>
      <c r="C21" s="11">
        <v>793336.62</v>
      </c>
      <c r="D21" s="11">
        <v>545203.97</v>
      </c>
      <c r="E21" s="11">
        <v>601850.38</v>
      </c>
      <c r="F21" s="11">
        <v>199198.69</v>
      </c>
      <c r="G21" s="11">
        <v>46606.03</v>
      </c>
      <c r="H21" s="12">
        <f t="shared" si="2"/>
        <v>2955598.3099999996</v>
      </c>
    </row>
    <row r="22" spans="1:8" x14ac:dyDescent="0.25">
      <c r="A22" s="9" t="s">
        <v>5</v>
      </c>
      <c r="B22" s="10">
        <v>1138013.5900000001</v>
      </c>
      <c r="C22" s="11">
        <v>998808.25</v>
      </c>
      <c r="D22" s="11">
        <v>722249.12</v>
      </c>
      <c r="E22" s="11">
        <v>676963.69</v>
      </c>
      <c r="F22" s="11">
        <v>192390.36</v>
      </c>
      <c r="G22" s="11">
        <v>45509.99</v>
      </c>
      <c r="H22" s="12">
        <f t="shared" si="2"/>
        <v>3773935</v>
      </c>
    </row>
    <row r="23" spans="1:8" x14ac:dyDescent="0.25">
      <c r="A23" s="9" t="s">
        <v>6</v>
      </c>
      <c r="B23" s="10">
        <v>1151999.6399999999</v>
      </c>
      <c r="C23" s="11">
        <v>797994.26</v>
      </c>
      <c r="D23" s="11">
        <v>518938.03</v>
      </c>
      <c r="E23" s="11">
        <v>350811.77</v>
      </c>
      <c r="F23" s="11">
        <v>110080.86</v>
      </c>
      <c r="G23" s="11">
        <v>35491.99</v>
      </c>
      <c r="H23" s="12">
        <f t="shared" si="2"/>
        <v>2965316.55</v>
      </c>
    </row>
    <row r="24" spans="1:8" x14ac:dyDescent="0.25">
      <c r="A24" s="9" t="s">
        <v>7</v>
      </c>
      <c r="B24" s="10">
        <v>943001.27</v>
      </c>
      <c r="C24" s="11">
        <v>1007051.32</v>
      </c>
      <c r="D24" s="11">
        <v>792304.8</v>
      </c>
      <c r="E24" s="11">
        <v>760378.17</v>
      </c>
      <c r="F24" s="11">
        <v>279761.98</v>
      </c>
      <c r="G24" s="11">
        <v>100750.71</v>
      </c>
      <c r="H24" s="12">
        <f t="shared" si="2"/>
        <v>3883248.2499999995</v>
      </c>
    </row>
    <row r="25" spans="1:8" x14ac:dyDescent="0.25">
      <c r="A25" s="9" t="s">
        <v>8</v>
      </c>
      <c r="B25" s="10">
        <v>3873211.93</v>
      </c>
      <c r="C25" s="11">
        <v>4100036.87</v>
      </c>
      <c r="D25" s="11">
        <v>442330.55</v>
      </c>
      <c r="E25" s="11">
        <v>88537.32</v>
      </c>
      <c r="F25" s="11">
        <v>20905.060000000001</v>
      </c>
      <c r="G25" s="11">
        <v>7692.1</v>
      </c>
      <c r="H25" s="12">
        <f t="shared" si="2"/>
        <v>8532713.8300000019</v>
      </c>
    </row>
    <row r="26" spans="1:8" x14ac:dyDescent="0.25">
      <c r="A26" s="9" t="s">
        <v>9</v>
      </c>
      <c r="B26" s="10">
        <v>907658.85</v>
      </c>
      <c r="C26" s="11">
        <v>301872.55</v>
      </c>
      <c r="D26" s="11">
        <v>131619.21</v>
      </c>
      <c r="E26" s="11">
        <v>77796.28</v>
      </c>
      <c r="F26" s="11">
        <v>34612.46</v>
      </c>
      <c r="G26" s="11">
        <v>20239.05</v>
      </c>
      <c r="H26" s="12">
        <f t="shared" si="2"/>
        <v>1473798.4</v>
      </c>
    </row>
    <row r="27" spans="1:8" x14ac:dyDescent="0.25">
      <c r="A27" s="13" t="s">
        <v>10</v>
      </c>
      <c r="B27" s="14">
        <f>SUM(B19:B26)</f>
        <v>9047133.6899999995</v>
      </c>
      <c r="C27" s="15">
        <f t="shared" ref="C27" si="3">SUM(C19:C26)</f>
        <v>8405579.6300000008</v>
      </c>
      <c r="D27" s="15">
        <f t="shared" ref="D27" si="4">SUM(D19:D26)</f>
        <v>3457133.78</v>
      </c>
      <c r="E27" s="15">
        <f t="shared" ref="E27" si="5">SUM(E19:E26)</f>
        <v>2881782.03</v>
      </c>
      <c r="F27" s="15">
        <f t="shared" ref="F27" si="6">SUM(F19:F26)</f>
        <v>949541.89</v>
      </c>
      <c r="G27" s="15">
        <f t="shared" ref="G27" si="7">SUM(G19:G26)</f>
        <v>287559.83999999997</v>
      </c>
      <c r="H27" s="17">
        <f t="shared" si="2"/>
        <v>25028730.860000003</v>
      </c>
    </row>
    <row r="28" spans="1:8" x14ac:dyDescent="0.25">
      <c r="A28" s="34" t="s">
        <v>63</v>
      </c>
      <c r="B28" s="35"/>
      <c r="C28" s="35"/>
      <c r="D28" s="35"/>
      <c r="E28" s="35"/>
      <c r="F28" s="35"/>
      <c r="G28" s="35"/>
      <c r="H28" s="35"/>
    </row>
    <row r="29" spans="1:8" x14ac:dyDescent="0.25">
      <c r="A29" s="34" t="s">
        <v>49</v>
      </c>
      <c r="B29" s="35"/>
      <c r="C29" s="35"/>
      <c r="D29" s="35"/>
      <c r="E29" s="35"/>
      <c r="F29" s="35"/>
      <c r="G29" s="35"/>
      <c r="H29" s="35"/>
    </row>
    <row r="30" spans="1:8" x14ac:dyDescent="0.25">
      <c r="A30" s="33" t="s">
        <v>87</v>
      </c>
      <c r="B30" s="35"/>
      <c r="C30" s="35"/>
      <c r="D30" s="35"/>
      <c r="E30" s="35"/>
      <c r="F30" s="35"/>
      <c r="G30" s="35"/>
      <c r="H30" s="35"/>
    </row>
    <row r="32" spans="1:8" x14ac:dyDescent="0.25">
      <c r="A32" s="3" t="s">
        <v>12</v>
      </c>
    </row>
    <row r="33" spans="1:8" x14ac:dyDescent="0.25">
      <c r="B33" s="19" t="s">
        <v>13</v>
      </c>
      <c r="C33" s="20" t="s">
        <v>14</v>
      </c>
      <c r="D33" s="20" t="s">
        <v>15</v>
      </c>
      <c r="E33" s="20" t="s">
        <v>16</v>
      </c>
      <c r="F33" s="20" t="s">
        <v>17</v>
      </c>
      <c r="G33" s="18" t="s">
        <v>18</v>
      </c>
      <c r="H33" s="4" t="s">
        <v>1</v>
      </c>
    </row>
    <row r="34" spans="1:8" x14ac:dyDescent="0.25">
      <c r="A34" s="5" t="s">
        <v>2</v>
      </c>
      <c r="B34" s="6">
        <f t="shared" ref="B34:H42" si="8">B4+B19</f>
        <v>50706.26</v>
      </c>
      <c r="C34" s="7">
        <f t="shared" si="8"/>
        <v>86971.17</v>
      </c>
      <c r="D34" s="7">
        <f t="shared" si="8"/>
        <v>62626.240000000005</v>
      </c>
      <c r="E34" s="7">
        <f t="shared" si="8"/>
        <v>67970</v>
      </c>
      <c r="F34" s="7">
        <f t="shared" si="8"/>
        <v>26105.440000000002</v>
      </c>
      <c r="G34" s="7">
        <f t="shared" si="8"/>
        <v>6502.2300000000005</v>
      </c>
      <c r="H34" s="8">
        <f t="shared" si="8"/>
        <v>300881.33999999997</v>
      </c>
    </row>
    <row r="35" spans="1:8" x14ac:dyDescent="0.25">
      <c r="A35" s="9" t="s">
        <v>3</v>
      </c>
      <c r="B35" s="10">
        <f t="shared" si="8"/>
        <v>239915.47</v>
      </c>
      <c r="C35" s="11">
        <f t="shared" si="8"/>
        <v>360142.72000000003</v>
      </c>
      <c r="D35" s="11">
        <f t="shared" si="8"/>
        <v>278504.26</v>
      </c>
      <c r="E35" s="11">
        <f t="shared" si="8"/>
        <v>301750.06</v>
      </c>
      <c r="F35" s="11">
        <f t="shared" si="8"/>
        <v>116191.63</v>
      </c>
      <c r="G35" s="11">
        <f t="shared" si="8"/>
        <v>41885.379999999997</v>
      </c>
      <c r="H35" s="12">
        <f t="shared" si="8"/>
        <v>1338389.52</v>
      </c>
    </row>
    <row r="36" spans="1:8" x14ac:dyDescent="0.25">
      <c r="A36" s="9" t="s">
        <v>4</v>
      </c>
      <c r="B36" s="10">
        <f t="shared" si="8"/>
        <v>850925.19</v>
      </c>
      <c r="C36" s="11">
        <f t="shared" si="8"/>
        <v>865359.39</v>
      </c>
      <c r="D36" s="11">
        <f t="shared" si="8"/>
        <v>597677.92999999993</v>
      </c>
      <c r="E36" s="11">
        <f t="shared" si="8"/>
        <v>656796.74</v>
      </c>
      <c r="F36" s="11">
        <f t="shared" si="8"/>
        <v>224316.61</v>
      </c>
      <c r="G36" s="11">
        <f t="shared" si="8"/>
        <v>56638.71</v>
      </c>
      <c r="H36" s="12">
        <f t="shared" si="8"/>
        <v>3251714.5699999994</v>
      </c>
    </row>
    <row r="37" spans="1:8" x14ac:dyDescent="0.25">
      <c r="A37" s="9" t="s">
        <v>5</v>
      </c>
      <c r="B37" s="10">
        <f t="shared" si="8"/>
        <v>1213840.99</v>
      </c>
      <c r="C37" s="11">
        <f t="shared" si="8"/>
        <v>1069281.8400000001</v>
      </c>
      <c r="D37" s="11">
        <f t="shared" si="8"/>
        <v>780033.92999999993</v>
      </c>
      <c r="E37" s="11">
        <f t="shared" si="8"/>
        <v>735624.99</v>
      </c>
      <c r="F37" s="11">
        <f t="shared" si="8"/>
        <v>224362.56999999998</v>
      </c>
      <c r="G37" s="11">
        <f t="shared" si="8"/>
        <v>62429.17</v>
      </c>
      <c r="H37" s="12">
        <f t="shared" si="8"/>
        <v>4085573.49</v>
      </c>
    </row>
    <row r="38" spans="1:8" x14ac:dyDescent="0.25">
      <c r="A38" s="9" t="s">
        <v>6</v>
      </c>
      <c r="B38" s="10">
        <f t="shared" si="8"/>
        <v>1261904.72</v>
      </c>
      <c r="C38" s="11">
        <f t="shared" si="8"/>
        <v>895209.5</v>
      </c>
      <c r="D38" s="11">
        <f t="shared" si="8"/>
        <v>596606.60000000009</v>
      </c>
      <c r="E38" s="11">
        <f t="shared" si="8"/>
        <v>412294.61</v>
      </c>
      <c r="F38" s="11">
        <f t="shared" si="8"/>
        <v>146338.25</v>
      </c>
      <c r="G38" s="11">
        <f t="shared" si="8"/>
        <v>57632.74</v>
      </c>
      <c r="H38" s="12">
        <f t="shared" si="8"/>
        <v>3369986.42</v>
      </c>
    </row>
    <row r="39" spans="1:8" x14ac:dyDescent="0.25">
      <c r="A39" s="9" t="s">
        <v>7</v>
      </c>
      <c r="B39" s="10">
        <f t="shared" si="8"/>
        <v>1061741.1200000001</v>
      </c>
      <c r="C39" s="11">
        <f t="shared" si="8"/>
        <v>1139501.69</v>
      </c>
      <c r="D39" s="11">
        <f t="shared" si="8"/>
        <v>926931.22000000009</v>
      </c>
      <c r="E39" s="11">
        <f t="shared" si="8"/>
        <v>913084.14</v>
      </c>
      <c r="F39" s="11">
        <f t="shared" si="8"/>
        <v>392089.04</v>
      </c>
      <c r="G39" s="11">
        <f t="shared" si="8"/>
        <v>173896.15000000002</v>
      </c>
      <c r="H39" s="12">
        <f t="shared" si="8"/>
        <v>4607243.3599999994</v>
      </c>
    </row>
    <row r="40" spans="1:8" x14ac:dyDescent="0.25">
      <c r="A40" s="9" t="s">
        <v>8</v>
      </c>
      <c r="B40" s="10">
        <f t="shared" si="8"/>
        <v>4130411.21</v>
      </c>
      <c r="C40" s="11">
        <f t="shared" si="8"/>
        <v>4449647.5200000005</v>
      </c>
      <c r="D40" s="11">
        <f t="shared" si="8"/>
        <v>529518.48</v>
      </c>
      <c r="E40" s="11">
        <f t="shared" si="8"/>
        <v>125584.86000000002</v>
      </c>
      <c r="F40" s="11">
        <f t="shared" si="8"/>
        <v>38643.9</v>
      </c>
      <c r="G40" s="11">
        <f t="shared" si="8"/>
        <v>20658.46</v>
      </c>
      <c r="H40" s="12">
        <f t="shared" si="8"/>
        <v>9294464.4300000016</v>
      </c>
    </row>
    <row r="41" spans="1:8" x14ac:dyDescent="0.25">
      <c r="A41" s="9" t="s">
        <v>9</v>
      </c>
      <c r="B41" s="10">
        <f t="shared" si="8"/>
        <v>1038471.82</v>
      </c>
      <c r="C41" s="11">
        <f t="shared" si="8"/>
        <v>370600.1</v>
      </c>
      <c r="D41" s="11">
        <f t="shared" si="8"/>
        <v>177026.26</v>
      </c>
      <c r="E41" s="11">
        <f t="shared" si="8"/>
        <v>114608.45</v>
      </c>
      <c r="F41" s="11">
        <f t="shared" si="8"/>
        <v>57745.41</v>
      </c>
      <c r="G41" s="11">
        <f t="shared" si="8"/>
        <v>37664.369999999995</v>
      </c>
      <c r="H41" s="12">
        <f t="shared" si="8"/>
        <v>1796116.41</v>
      </c>
    </row>
    <row r="42" spans="1:8" x14ac:dyDescent="0.25">
      <c r="A42" s="13" t="s">
        <v>10</v>
      </c>
      <c r="B42" s="14">
        <f t="shared" si="8"/>
        <v>9847916.7799999993</v>
      </c>
      <c r="C42" s="15">
        <f t="shared" si="8"/>
        <v>9236713.9300000016</v>
      </c>
      <c r="D42" s="15">
        <f t="shared" si="8"/>
        <v>3948924.92</v>
      </c>
      <c r="E42" s="15">
        <f t="shared" si="8"/>
        <v>3327713.8499999996</v>
      </c>
      <c r="F42" s="15">
        <f t="shared" si="8"/>
        <v>1225792.8500000001</v>
      </c>
      <c r="G42" s="15">
        <f t="shared" si="8"/>
        <v>457307.20999999996</v>
      </c>
      <c r="H42" s="17">
        <f t="shared" si="8"/>
        <v>28044369.540000003</v>
      </c>
    </row>
    <row r="43" spans="1:8" x14ac:dyDescent="0.25">
      <c r="A43" s="34" t="s">
        <v>49</v>
      </c>
    </row>
    <row r="44" spans="1:8" x14ac:dyDescent="0.25">
      <c r="A44" s="33" t="s">
        <v>87</v>
      </c>
    </row>
  </sheetData>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16384" width="40.42578125" style="2"/>
  </cols>
  <sheetData>
    <row r="1" spans="1:8" x14ac:dyDescent="0.25">
      <c r="A1" s="1" t="s">
        <v>65</v>
      </c>
    </row>
    <row r="2" spans="1:8" x14ac:dyDescent="0.25">
      <c r="A2" s="3" t="s">
        <v>0</v>
      </c>
    </row>
    <row r="3" spans="1:8" x14ac:dyDescent="0.25">
      <c r="B3" s="19" t="s">
        <v>13</v>
      </c>
      <c r="C3" s="20" t="s">
        <v>14</v>
      </c>
      <c r="D3" s="20" t="s">
        <v>15</v>
      </c>
      <c r="E3" s="20" t="s">
        <v>16</v>
      </c>
      <c r="F3" s="20" t="s">
        <v>17</v>
      </c>
      <c r="G3" s="18" t="s">
        <v>18</v>
      </c>
      <c r="H3" s="18" t="s">
        <v>1</v>
      </c>
    </row>
    <row r="4" spans="1:8" x14ac:dyDescent="0.25">
      <c r="A4" s="5" t="s">
        <v>2</v>
      </c>
      <c r="B4" s="6">
        <v>1232.53</v>
      </c>
      <c r="C4" s="7">
        <v>4126.8900000000003</v>
      </c>
      <c r="D4" s="7">
        <v>3726.24</v>
      </c>
      <c r="E4" s="7">
        <v>5467.74</v>
      </c>
      <c r="F4" s="7">
        <v>4531.55</v>
      </c>
      <c r="G4" s="7">
        <v>3212.4</v>
      </c>
      <c r="H4" s="8">
        <f>SUM(B4:G4)</f>
        <v>22297.350000000002</v>
      </c>
    </row>
    <row r="5" spans="1:8" x14ac:dyDescent="0.25">
      <c r="A5" s="9" t="s">
        <v>3</v>
      </c>
      <c r="B5" s="10">
        <v>25543.41</v>
      </c>
      <c r="C5" s="11">
        <v>77141.38</v>
      </c>
      <c r="D5" s="11">
        <v>106200.95</v>
      </c>
      <c r="E5" s="11">
        <v>171634.81</v>
      </c>
      <c r="F5" s="11">
        <v>143991.42000000001</v>
      </c>
      <c r="G5" s="11">
        <v>107927.12</v>
      </c>
      <c r="H5" s="12">
        <f t="shared" ref="H5:H12" si="0">SUM(B5:G5)</f>
        <v>632439.09</v>
      </c>
    </row>
    <row r="6" spans="1:8" x14ac:dyDescent="0.25">
      <c r="A6" s="9" t="s">
        <v>4</v>
      </c>
      <c r="B6" s="10">
        <v>81522.570000000007</v>
      </c>
      <c r="C6" s="11">
        <v>144045.54999999999</v>
      </c>
      <c r="D6" s="11">
        <v>157421.89000000001</v>
      </c>
      <c r="E6" s="11">
        <v>219785.45</v>
      </c>
      <c r="F6" s="11">
        <v>125589.6</v>
      </c>
      <c r="G6" s="11">
        <v>64886.45</v>
      </c>
      <c r="H6" s="12">
        <f t="shared" si="0"/>
        <v>793251.50999999989</v>
      </c>
    </row>
    <row r="7" spans="1:8" x14ac:dyDescent="0.25">
      <c r="A7" s="9" t="s">
        <v>5</v>
      </c>
      <c r="B7" s="10">
        <v>75827.399999999994</v>
      </c>
      <c r="C7" s="11">
        <v>140947.18</v>
      </c>
      <c r="D7" s="11">
        <v>173354.42</v>
      </c>
      <c r="E7" s="11">
        <v>234645.19</v>
      </c>
      <c r="F7" s="11">
        <v>159861.07</v>
      </c>
      <c r="G7" s="11">
        <v>109649.15</v>
      </c>
      <c r="H7" s="12">
        <f t="shared" si="0"/>
        <v>894284.41</v>
      </c>
    </row>
    <row r="8" spans="1:8" x14ac:dyDescent="0.25">
      <c r="A8" s="9" t="s">
        <v>6</v>
      </c>
      <c r="B8" s="10">
        <v>109905.08</v>
      </c>
      <c r="C8" s="11">
        <v>194430.47</v>
      </c>
      <c r="D8" s="11">
        <v>233005.7</v>
      </c>
      <c r="E8" s="11">
        <v>245931.35</v>
      </c>
      <c r="F8" s="11">
        <v>181286.95</v>
      </c>
      <c r="G8" s="11">
        <v>144927.29999999999</v>
      </c>
      <c r="H8" s="12">
        <f t="shared" si="0"/>
        <v>1109486.8500000001</v>
      </c>
    </row>
    <row r="9" spans="1:8" x14ac:dyDescent="0.25">
      <c r="A9" s="9" t="s">
        <v>7</v>
      </c>
      <c r="B9" s="10">
        <v>118739.85</v>
      </c>
      <c r="C9" s="11">
        <v>264900.74</v>
      </c>
      <c r="D9" s="11">
        <v>403879.25</v>
      </c>
      <c r="E9" s="11">
        <v>610823.88</v>
      </c>
      <c r="F9" s="11">
        <v>561635.31000000006</v>
      </c>
      <c r="G9" s="11">
        <v>477915.46</v>
      </c>
      <c r="H9" s="12">
        <f t="shared" si="0"/>
        <v>2437894.4900000002</v>
      </c>
    </row>
    <row r="10" spans="1:8" x14ac:dyDescent="0.25">
      <c r="A10" s="9" t="s">
        <v>8</v>
      </c>
      <c r="B10" s="10">
        <v>257199.28</v>
      </c>
      <c r="C10" s="11">
        <v>699221.3</v>
      </c>
      <c r="D10" s="11">
        <v>261563.8</v>
      </c>
      <c r="E10" s="11">
        <v>148190.17000000001</v>
      </c>
      <c r="F10" s="11">
        <v>88694.21</v>
      </c>
      <c r="G10" s="11">
        <v>86572.31</v>
      </c>
      <c r="H10" s="12">
        <f t="shared" si="0"/>
        <v>1541441.07</v>
      </c>
    </row>
    <row r="11" spans="1:8" x14ac:dyDescent="0.25">
      <c r="A11" s="9" t="s">
        <v>9</v>
      </c>
      <c r="B11" s="10">
        <v>130812.97</v>
      </c>
      <c r="C11" s="11">
        <v>137455.1</v>
      </c>
      <c r="D11" s="11">
        <v>136221.14000000001</v>
      </c>
      <c r="E11" s="11">
        <v>147248.68</v>
      </c>
      <c r="F11" s="11">
        <v>115664.74</v>
      </c>
      <c r="G11" s="11">
        <v>116422.05</v>
      </c>
      <c r="H11" s="12">
        <f t="shared" si="0"/>
        <v>783824.68</v>
      </c>
    </row>
    <row r="12" spans="1:8" x14ac:dyDescent="0.25">
      <c r="A12" s="13" t="s">
        <v>10</v>
      </c>
      <c r="B12" s="14">
        <f>SUM(B4:B11)</f>
        <v>800783.09</v>
      </c>
      <c r="C12" s="15">
        <f t="shared" ref="C12:G12" si="1">SUM(C4:C11)</f>
        <v>1662268.61</v>
      </c>
      <c r="D12" s="15">
        <f t="shared" si="1"/>
        <v>1475373.3900000001</v>
      </c>
      <c r="E12" s="15">
        <f t="shared" si="1"/>
        <v>1783727.2699999998</v>
      </c>
      <c r="F12" s="15">
        <f t="shared" si="1"/>
        <v>1381254.85</v>
      </c>
      <c r="G12" s="15">
        <f t="shared" si="1"/>
        <v>1111512.24</v>
      </c>
      <c r="H12" s="17">
        <f t="shared" si="0"/>
        <v>8214919.4500000011</v>
      </c>
    </row>
    <row r="13" spans="1:8" x14ac:dyDescent="0.25">
      <c r="A13" s="34" t="s">
        <v>62</v>
      </c>
      <c r="B13" s="35"/>
      <c r="C13" s="35"/>
      <c r="D13" s="35"/>
      <c r="E13" s="35"/>
      <c r="F13" s="35"/>
      <c r="G13" s="35"/>
      <c r="H13" s="35"/>
    </row>
    <row r="14" spans="1:8" x14ac:dyDescent="0.25">
      <c r="A14" s="34" t="s">
        <v>49</v>
      </c>
      <c r="B14" s="35"/>
      <c r="C14" s="35"/>
      <c r="D14" s="35"/>
      <c r="E14" s="35"/>
      <c r="F14" s="35"/>
      <c r="G14" s="35"/>
      <c r="H14" s="35"/>
    </row>
    <row r="15" spans="1:8" x14ac:dyDescent="0.25">
      <c r="A15" s="34" t="str">
        <f>IF(1&lt;2,"Lecture : "&amp;ROUND(C4,0)&amp;" personnes vivent dans un ménage immigré  de 2 personnes dont la personne de référence est agriculteur exploitant.")</f>
        <v>Lecture : 4127 personnes vivent dans un ménage immigré  de 2 personnes dont la personne de référence est agriculteur exploitant.</v>
      </c>
      <c r="B15" s="35"/>
      <c r="C15" s="35"/>
      <c r="D15" s="35"/>
      <c r="E15" s="35"/>
      <c r="F15" s="35"/>
      <c r="G15" s="35"/>
      <c r="H15" s="35"/>
    </row>
    <row r="16" spans="1:8" x14ac:dyDescent="0.25">
      <c r="A16" s="33" t="s">
        <v>87</v>
      </c>
      <c r="B16" s="35"/>
      <c r="C16" s="35"/>
      <c r="D16" s="35"/>
      <c r="E16" s="35"/>
      <c r="F16" s="35"/>
      <c r="G16" s="35"/>
      <c r="H16" s="35"/>
    </row>
    <row r="18" spans="1:8" x14ac:dyDescent="0.25">
      <c r="A18" s="3" t="s">
        <v>11</v>
      </c>
    </row>
    <row r="19" spans="1:8" x14ac:dyDescent="0.25">
      <c r="B19" s="19" t="s">
        <v>13</v>
      </c>
      <c r="C19" s="20" t="s">
        <v>14</v>
      </c>
      <c r="D19" s="20" t="s">
        <v>15</v>
      </c>
      <c r="E19" s="20" t="s">
        <v>16</v>
      </c>
      <c r="F19" s="20" t="s">
        <v>17</v>
      </c>
      <c r="G19" s="18" t="s">
        <v>18</v>
      </c>
      <c r="H19" s="18" t="s">
        <v>1</v>
      </c>
    </row>
    <row r="20" spans="1:8" x14ac:dyDescent="0.25">
      <c r="A20" s="5" t="s">
        <v>2</v>
      </c>
      <c r="B20" s="6">
        <v>49473.73</v>
      </c>
      <c r="C20" s="7">
        <v>169815.46</v>
      </c>
      <c r="D20" s="7">
        <v>184152.47</v>
      </c>
      <c r="E20" s="7">
        <v>266412.24</v>
      </c>
      <c r="F20" s="7">
        <v>125995.66</v>
      </c>
      <c r="G20" s="7">
        <v>37941.599999999999</v>
      </c>
      <c r="H20" s="8">
        <f>SUM(B20:G20)</f>
        <v>833791.16</v>
      </c>
    </row>
    <row r="21" spans="1:8" x14ac:dyDescent="0.25">
      <c r="A21" s="9" t="s">
        <v>3</v>
      </c>
      <c r="B21" s="10">
        <v>214372.06</v>
      </c>
      <c r="C21" s="11">
        <v>643144.06000000006</v>
      </c>
      <c r="D21" s="11">
        <v>729311.83</v>
      </c>
      <c r="E21" s="11">
        <v>1035365.44</v>
      </c>
      <c r="F21" s="11">
        <v>436966.76</v>
      </c>
      <c r="G21" s="11">
        <v>161233</v>
      </c>
      <c r="H21" s="12">
        <f t="shared" ref="H21:H28" si="2">SUM(B21:G21)</f>
        <v>3220393.1500000004</v>
      </c>
    </row>
    <row r="22" spans="1:8" x14ac:dyDescent="0.25">
      <c r="A22" s="9" t="s">
        <v>4</v>
      </c>
      <c r="B22" s="10">
        <v>769402.62</v>
      </c>
      <c r="C22" s="11">
        <v>1586673.23</v>
      </c>
      <c r="D22" s="11">
        <v>1635611.92</v>
      </c>
      <c r="E22" s="11">
        <v>2407401.5099999998</v>
      </c>
      <c r="F22" s="11">
        <v>995993.46</v>
      </c>
      <c r="G22" s="11">
        <v>294592.40000000002</v>
      </c>
      <c r="H22" s="12">
        <f t="shared" si="2"/>
        <v>7689675.1399999997</v>
      </c>
    </row>
    <row r="23" spans="1:8" x14ac:dyDescent="0.25">
      <c r="A23" s="9" t="s">
        <v>5</v>
      </c>
      <c r="B23" s="10">
        <v>1138013.5900000001</v>
      </c>
      <c r="C23" s="11">
        <v>1997616.5</v>
      </c>
      <c r="D23" s="11">
        <v>2166747.35</v>
      </c>
      <c r="E23" s="11">
        <v>2707854.75</v>
      </c>
      <c r="F23" s="11">
        <v>961951.82</v>
      </c>
      <c r="G23" s="11">
        <v>288263.52</v>
      </c>
      <c r="H23" s="12">
        <f t="shared" si="2"/>
        <v>9260447.5299999993</v>
      </c>
    </row>
    <row r="24" spans="1:8" x14ac:dyDescent="0.25">
      <c r="A24" s="9" t="s">
        <v>6</v>
      </c>
      <c r="B24" s="10">
        <v>1151999.6399999999</v>
      </c>
      <c r="C24" s="11">
        <v>1595988.51</v>
      </c>
      <c r="D24" s="11">
        <v>1556814.09</v>
      </c>
      <c r="E24" s="11">
        <v>1403247.07</v>
      </c>
      <c r="F24" s="11">
        <v>550404.31999999995</v>
      </c>
      <c r="G24" s="11">
        <v>228050.19</v>
      </c>
      <c r="H24" s="12">
        <f t="shared" si="2"/>
        <v>6486503.8200000012</v>
      </c>
    </row>
    <row r="25" spans="1:8" x14ac:dyDescent="0.25">
      <c r="A25" s="9" t="s">
        <v>7</v>
      </c>
      <c r="B25" s="10">
        <v>943001.27</v>
      </c>
      <c r="C25" s="11">
        <v>2014102.64</v>
      </c>
      <c r="D25" s="11">
        <v>2376914.41</v>
      </c>
      <c r="E25" s="11">
        <v>3041512.69</v>
      </c>
      <c r="F25" s="11">
        <v>1398809.92</v>
      </c>
      <c r="G25" s="11">
        <v>647321.87</v>
      </c>
      <c r="H25" s="12">
        <f t="shared" si="2"/>
        <v>10421662.799999999</v>
      </c>
    </row>
    <row r="26" spans="1:8" x14ac:dyDescent="0.25">
      <c r="A26" s="9" t="s">
        <v>8</v>
      </c>
      <c r="B26" s="10">
        <v>3873211.93</v>
      </c>
      <c r="C26" s="11">
        <v>8200073.7400000002</v>
      </c>
      <c r="D26" s="11">
        <v>1326991.6399999999</v>
      </c>
      <c r="E26" s="11">
        <v>354149.28</v>
      </c>
      <c r="F26" s="11">
        <v>104525.29</v>
      </c>
      <c r="G26" s="11">
        <v>49879.360000000001</v>
      </c>
      <c r="H26" s="12">
        <f t="shared" si="2"/>
        <v>13908831.239999998</v>
      </c>
    </row>
    <row r="27" spans="1:8" x14ac:dyDescent="0.25">
      <c r="A27" s="9" t="s">
        <v>9</v>
      </c>
      <c r="B27" s="10">
        <v>907658.85</v>
      </c>
      <c r="C27" s="11">
        <v>603745.1</v>
      </c>
      <c r="D27" s="11">
        <v>394857.63</v>
      </c>
      <c r="E27" s="11">
        <v>311185.14</v>
      </c>
      <c r="F27" s="11">
        <v>173062.29</v>
      </c>
      <c r="G27" s="11">
        <v>133923.67000000001</v>
      </c>
      <c r="H27" s="12">
        <f t="shared" si="2"/>
        <v>2524432.6800000002</v>
      </c>
    </row>
    <row r="28" spans="1:8" x14ac:dyDescent="0.25">
      <c r="A28" s="13" t="s">
        <v>10</v>
      </c>
      <c r="B28" s="14">
        <f>SUM(B20:B27)</f>
        <v>9047133.6899999995</v>
      </c>
      <c r="C28" s="15">
        <f t="shared" ref="C28:G28" si="3">SUM(C20:C27)</f>
        <v>16811159.240000002</v>
      </c>
      <c r="D28" s="15">
        <f t="shared" si="3"/>
        <v>10371401.340000002</v>
      </c>
      <c r="E28" s="15">
        <f t="shared" si="3"/>
        <v>11527128.119999999</v>
      </c>
      <c r="F28" s="15">
        <f t="shared" si="3"/>
        <v>4747709.5199999996</v>
      </c>
      <c r="G28" s="15">
        <f t="shared" si="3"/>
        <v>1841205.61</v>
      </c>
      <c r="H28" s="17">
        <f t="shared" si="2"/>
        <v>54345737.519999996</v>
      </c>
    </row>
    <row r="29" spans="1:8" x14ac:dyDescent="0.25">
      <c r="A29" s="34" t="s">
        <v>63</v>
      </c>
      <c r="B29" s="35"/>
      <c r="C29" s="35"/>
      <c r="D29" s="35"/>
      <c r="E29" s="35"/>
      <c r="F29" s="35"/>
      <c r="G29" s="35"/>
      <c r="H29" s="35"/>
    </row>
    <row r="30" spans="1:8" x14ac:dyDescent="0.25">
      <c r="A30" s="34" t="s">
        <v>49</v>
      </c>
      <c r="B30" s="35"/>
      <c r="C30" s="35"/>
      <c r="D30" s="35"/>
      <c r="E30" s="35"/>
      <c r="F30" s="35"/>
      <c r="G30" s="35"/>
      <c r="H30" s="35"/>
    </row>
    <row r="31" spans="1:8" x14ac:dyDescent="0.25">
      <c r="A31" s="34" t="str">
        <f>IF(1&lt;2,"Lecture : "&amp;ROUND(C20,0)&amp;" personnes vivent dans un ménage non immigré  de 2 personnes dont la personne de référence est agriculteur exploitant.")</f>
        <v>Lecture : 169815 personnes vivent dans un ménage non immigré  de 2 personnes dont la personne de référence est agriculteur exploitant.</v>
      </c>
      <c r="B31" s="35"/>
      <c r="C31" s="35"/>
      <c r="D31" s="35"/>
      <c r="E31" s="35"/>
      <c r="F31" s="35"/>
      <c r="G31" s="35"/>
      <c r="H31" s="35"/>
    </row>
    <row r="32" spans="1:8" x14ac:dyDescent="0.25">
      <c r="A32" s="33" t="s">
        <v>87</v>
      </c>
      <c r="B32" s="35"/>
      <c r="C32" s="35"/>
      <c r="D32" s="35"/>
      <c r="E32" s="35"/>
      <c r="F32" s="35"/>
      <c r="G32" s="35"/>
      <c r="H32" s="35"/>
    </row>
    <row r="34" spans="1:8" x14ac:dyDescent="0.25">
      <c r="A34" s="3" t="s">
        <v>12</v>
      </c>
    </row>
    <row r="35" spans="1:8" x14ac:dyDescent="0.25">
      <c r="B35" s="19" t="s">
        <v>13</v>
      </c>
      <c r="C35" s="20" t="s">
        <v>14</v>
      </c>
      <c r="D35" s="20" t="s">
        <v>15</v>
      </c>
      <c r="E35" s="20" t="s">
        <v>16</v>
      </c>
      <c r="F35" s="20" t="s">
        <v>17</v>
      </c>
      <c r="G35" s="18" t="s">
        <v>18</v>
      </c>
      <c r="H35" s="4" t="s">
        <v>1</v>
      </c>
    </row>
    <row r="36" spans="1:8" x14ac:dyDescent="0.25">
      <c r="A36" s="5" t="s">
        <v>2</v>
      </c>
      <c r="B36" s="6">
        <f t="shared" ref="B36:H44" si="4">B4+B20</f>
        <v>50706.26</v>
      </c>
      <c r="C36" s="7">
        <f t="shared" si="4"/>
        <v>173942.35</v>
      </c>
      <c r="D36" s="7">
        <f t="shared" si="4"/>
        <v>187878.71</v>
      </c>
      <c r="E36" s="7">
        <f t="shared" si="4"/>
        <v>271879.98</v>
      </c>
      <c r="F36" s="7">
        <f t="shared" si="4"/>
        <v>130527.21</v>
      </c>
      <c r="G36" s="7">
        <f t="shared" si="4"/>
        <v>41154</v>
      </c>
      <c r="H36" s="8">
        <f t="shared" si="4"/>
        <v>856088.51</v>
      </c>
    </row>
    <row r="37" spans="1:8" x14ac:dyDescent="0.25">
      <c r="A37" s="9" t="s">
        <v>3</v>
      </c>
      <c r="B37" s="10">
        <f t="shared" si="4"/>
        <v>239915.47</v>
      </c>
      <c r="C37" s="11">
        <f t="shared" si="4"/>
        <v>720285.44000000006</v>
      </c>
      <c r="D37" s="11">
        <f t="shared" si="4"/>
        <v>835512.77999999991</v>
      </c>
      <c r="E37" s="11">
        <f t="shared" si="4"/>
        <v>1207000.25</v>
      </c>
      <c r="F37" s="11">
        <f t="shared" si="4"/>
        <v>580958.18000000005</v>
      </c>
      <c r="G37" s="11">
        <f t="shared" si="4"/>
        <v>269160.12</v>
      </c>
      <c r="H37" s="12">
        <f t="shared" si="4"/>
        <v>3852832.24</v>
      </c>
    </row>
    <row r="38" spans="1:8" x14ac:dyDescent="0.25">
      <c r="A38" s="9" t="s">
        <v>4</v>
      </c>
      <c r="B38" s="10">
        <f t="shared" si="4"/>
        <v>850925.19</v>
      </c>
      <c r="C38" s="11">
        <f t="shared" si="4"/>
        <v>1730718.78</v>
      </c>
      <c r="D38" s="11">
        <f t="shared" si="4"/>
        <v>1793033.81</v>
      </c>
      <c r="E38" s="11">
        <f t="shared" si="4"/>
        <v>2627186.96</v>
      </c>
      <c r="F38" s="11">
        <f t="shared" si="4"/>
        <v>1121583.06</v>
      </c>
      <c r="G38" s="11">
        <f t="shared" si="4"/>
        <v>359478.85000000003</v>
      </c>
      <c r="H38" s="12">
        <f t="shared" si="4"/>
        <v>8482926.6500000004</v>
      </c>
    </row>
    <row r="39" spans="1:8" x14ac:dyDescent="0.25">
      <c r="A39" s="9" t="s">
        <v>5</v>
      </c>
      <c r="B39" s="10">
        <f t="shared" si="4"/>
        <v>1213840.99</v>
      </c>
      <c r="C39" s="11">
        <f t="shared" si="4"/>
        <v>2138563.6800000002</v>
      </c>
      <c r="D39" s="11">
        <f t="shared" si="4"/>
        <v>2340101.77</v>
      </c>
      <c r="E39" s="11">
        <f t="shared" si="4"/>
        <v>2942499.94</v>
      </c>
      <c r="F39" s="11">
        <f t="shared" si="4"/>
        <v>1121812.8899999999</v>
      </c>
      <c r="G39" s="11">
        <f t="shared" si="4"/>
        <v>397912.67000000004</v>
      </c>
      <c r="H39" s="12">
        <f t="shared" si="4"/>
        <v>10154731.939999999</v>
      </c>
    </row>
    <row r="40" spans="1:8" x14ac:dyDescent="0.25">
      <c r="A40" s="9" t="s">
        <v>6</v>
      </c>
      <c r="B40" s="10">
        <f t="shared" si="4"/>
        <v>1261904.72</v>
      </c>
      <c r="C40" s="11">
        <f t="shared" si="4"/>
        <v>1790418.98</v>
      </c>
      <c r="D40" s="11">
        <f t="shared" si="4"/>
        <v>1789819.79</v>
      </c>
      <c r="E40" s="11">
        <f t="shared" si="4"/>
        <v>1649178.4200000002</v>
      </c>
      <c r="F40" s="11">
        <f t="shared" si="4"/>
        <v>731691.27</v>
      </c>
      <c r="G40" s="11">
        <f t="shared" si="4"/>
        <v>372977.49</v>
      </c>
      <c r="H40" s="12">
        <f t="shared" si="4"/>
        <v>7595990.6700000018</v>
      </c>
    </row>
    <row r="41" spans="1:8" x14ac:dyDescent="0.25">
      <c r="A41" s="9" t="s">
        <v>7</v>
      </c>
      <c r="B41" s="10">
        <f t="shared" si="4"/>
        <v>1061741.1200000001</v>
      </c>
      <c r="C41" s="11">
        <f t="shared" si="4"/>
        <v>2279003.38</v>
      </c>
      <c r="D41" s="11">
        <f t="shared" si="4"/>
        <v>2780793.66</v>
      </c>
      <c r="E41" s="11">
        <f t="shared" si="4"/>
        <v>3652336.57</v>
      </c>
      <c r="F41" s="11">
        <f t="shared" si="4"/>
        <v>1960445.23</v>
      </c>
      <c r="G41" s="11">
        <f t="shared" si="4"/>
        <v>1125237.33</v>
      </c>
      <c r="H41" s="12">
        <f t="shared" si="4"/>
        <v>12859557.289999999</v>
      </c>
    </row>
    <row r="42" spans="1:8" x14ac:dyDescent="0.25">
      <c r="A42" s="9" t="s">
        <v>8</v>
      </c>
      <c r="B42" s="10">
        <f t="shared" si="4"/>
        <v>4130411.21</v>
      </c>
      <c r="C42" s="11">
        <f t="shared" si="4"/>
        <v>8899295.040000001</v>
      </c>
      <c r="D42" s="11">
        <f t="shared" si="4"/>
        <v>1588555.44</v>
      </c>
      <c r="E42" s="11">
        <f t="shared" si="4"/>
        <v>502339.45000000007</v>
      </c>
      <c r="F42" s="11">
        <f t="shared" si="4"/>
        <v>193219.5</v>
      </c>
      <c r="G42" s="11">
        <f t="shared" si="4"/>
        <v>136451.66999999998</v>
      </c>
      <c r="H42" s="12">
        <f t="shared" si="4"/>
        <v>15450272.309999999</v>
      </c>
    </row>
    <row r="43" spans="1:8" x14ac:dyDescent="0.25">
      <c r="A43" s="9" t="s">
        <v>9</v>
      </c>
      <c r="B43" s="10">
        <f t="shared" si="4"/>
        <v>1038471.82</v>
      </c>
      <c r="C43" s="11">
        <f t="shared" si="4"/>
        <v>741200.2</v>
      </c>
      <c r="D43" s="11">
        <f t="shared" si="4"/>
        <v>531078.77</v>
      </c>
      <c r="E43" s="11">
        <f t="shared" si="4"/>
        <v>458433.82</v>
      </c>
      <c r="F43" s="11">
        <f t="shared" si="4"/>
        <v>288727.03000000003</v>
      </c>
      <c r="G43" s="11">
        <f t="shared" si="4"/>
        <v>250345.72000000003</v>
      </c>
      <c r="H43" s="12">
        <f t="shared" si="4"/>
        <v>3308257.3600000003</v>
      </c>
    </row>
    <row r="44" spans="1:8" x14ac:dyDescent="0.25">
      <c r="A44" s="13" t="s">
        <v>10</v>
      </c>
      <c r="B44" s="14">
        <f t="shared" si="4"/>
        <v>9847916.7799999993</v>
      </c>
      <c r="C44" s="15">
        <f t="shared" si="4"/>
        <v>18473427.850000001</v>
      </c>
      <c r="D44" s="15">
        <f t="shared" si="4"/>
        <v>11846774.730000002</v>
      </c>
      <c r="E44" s="15">
        <f t="shared" si="4"/>
        <v>13310855.389999999</v>
      </c>
      <c r="F44" s="15">
        <f t="shared" si="4"/>
        <v>6128964.3699999992</v>
      </c>
      <c r="G44" s="15">
        <f t="shared" si="4"/>
        <v>2952717.85</v>
      </c>
      <c r="H44" s="17">
        <f t="shared" si="4"/>
        <v>62560656.969999999</v>
      </c>
    </row>
    <row r="45" spans="1:8" x14ac:dyDescent="0.25">
      <c r="A45" s="34" t="s">
        <v>49</v>
      </c>
    </row>
    <row r="46" spans="1:8" x14ac:dyDescent="0.25">
      <c r="A46" s="33" t="s">
        <v>87</v>
      </c>
    </row>
  </sheetData>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heetViews>
  <sheetFormatPr baseColWidth="10" defaultRowHeight="15" x14ac:dyDescent="0.25"/>
  <cols>
    <col min="1" max="1" width="26.42578125" style="2" customWidth="1"/>
    <col min="2" max="8" width="16.42578125" style="2" customWidth="1"/>
    <col min="9" max="16384" width="11.42578125" style="2"/>
  </cols>
  <sheetData>
    <row r="1" spans="1:8" x14ac:dyDescent="0.25">
      <c r="A1" s="1" t="s">
        <v>74</v>
      </c>
    </row>
    <row r="2" spans="1:8" x14ac:dyDescent="0.25">
      <c r="A2" s="3" t="s">
        <v>0</v>
      </c>
    </row>
    <row r="3" spans="1:8" ht="36" x14ac:dyDescent="0.25">
      <c r="B3" s="21" t="s">
        <v>19</v>
      </c>
      <c r="C3" s="22" t="s">
        <v>20</v>
      </c>
      <c r="D3" s="22" t="s">
        <v>21</v>
      </c>
      <c r="E3" s="22" t="s">
        <v>22</v>
      </c>
      <c r="F3" s="22" t="s">
        <v>23</v>
      </c>
      <c r="G3" s="23" t="s">
        <v>24</v>
      </c>
      <c r="H3" s="24" t="s">
        <v>10</v>
      </c>
    </row>
    <row r="4" spans="1:8" x14ac:dyDescent="0.25">
      <c r="A4" s="25" t="s">
        <v>25</v>
      </c>
      <c r="B4" s="26">
        <f>Men3_H!B4+Men3_F!B4</f>
        <v>2936.2</v>
      </c>
      <c r="C4" s="26">
        <f>Men3_H!C4+Men3_F!C4</f>
        <v>2262.42</v>
      </c>
      <c r="D4" s="26">
        <f>Men3_H!D4+Men3_F!D4</f>
        <v>0</v>
      </c>
      <c r="E4" s="26">
        <f>Men3_H!E4+Men3_F!E4</f>
        <v>9757.6</v>
      </c>
      <c r="F4" s="26">
        <f>Men3_H!F4+Men3_F!F4</f>
        <v>71.34</v>
      </c>
      <c r="G4" s="26">
        <f>Men3_H!G4+Men3_F!G4</f>
        <v>541.08000000000004</v>
      </c>
      <c r="H4" s="8">
        <f>Men3_H!H4+Men3_F!H4</f>
        <v>15568.64</v>
      </c>
    </row>
    <row r="5" spans="1:8" x14ac:dyDescent="0.25">
      <c r="A5" s="27" t="s">
        <v>26</v>
      </c>
      <c r="B5" s="26">
        <f>Men3_H!B5+Men3_F!B5</f>
        <v>36418.5</v>
      </c>
      <c r="C5" s="26">
        <f>Men3_H!C5+Men3_F!C5</f>
        <v>17052.440000000002</v>
      </c>
      <c r="D5" s="26">
        <f>Men3_H!D5+Men3_F!D5</f>
        <v>0</v>
      </c>
      <c r="E5" s="26">
        <f>Men3_H!E5+Men3_F!E5</f>
        <v>36889.300000000003</v>
      </c>
      <c r="F5" s="26">
        <f>Men3_H!F5+Men3_F!F5</f>
        <v>756.81999999999994</v>
      </c>
      <c r="G5" s="26">
        <f>Men3_H!G5+Men3_F!G5</f>
        <v>3093.48</v>
      </c>
      <c r="H5" s="12">
        <f>Men3_H!H5+Men3_F!H5</f>
        <v>94210.540000000008</v>
      </c>
    </row>
    <row r="6" spans="1:8" x14ac:dyDescent="0.25">
      <c r="A6" s="27" t="s">
        <v>27</v>
      </c>
      <c r="B6" s="26">
        <f>Men3_H!B6+Men3_F!B6</f>
        <v>534452.11</v>
      </c>
      <c r="C6" s="26">
        <f>Men3_H!C6+Men3_F!C6</f>
        <v>150807.72</v>
      </c>
      <c r="D6" s="26">
        <f>Men3_H!D6+Men3_F!D6</f>
        <v>439.45</v>
      </c>
      <c r="E6" s="26">
        <f>Men3_H!E6+Men3_F!E6</f>
        <v>19311.63</v>
      </c>
      <c r="F6" s="26">
        <f>Men3_H!F6+Men3_F!F6</f>
        <v>9744.41</v>
      </c>
      <c r="G6" s="26">
        <f>Men3_H!G6+Men3_F!G6</f>
        <v>37468.509999999995</v>
      </c>
      <c r="H6" s="12">
        <f>Men3_H!H6+Men3_F!H6</f>
        <v>752223.83</v>
      </c>
    </row>
    <row r="7" spans="1:8" x14ac:dyDescent="0.25">
      <c r="A7" s="27" t="s">
        <v>28</v>
      </c>
      <c r="B7" s="26">
        <f>Men3_H!B7+Men3_F!B7</f>
        <v>711037.92999999993</v>
      </c>
      <c r="C7" s="26">
        <f>Men3_H!C7+Men3_F!C7</f>
        <v>153769.58000000002</v>
      </c>
      <c r="D7" s="26">
        <f>Men3_H!D7+Men3_F!D7</f>
        <v>4441.6499999999996</v>
      </c>
      <c r="E7" s="26">
        <f>Men3_H!E7+Men3_F!E7</f>
        <v>26.630000000000003</v>
      </c>
      <c r="F7" s="26">
        <f>Men3_H!F7+Men3_F!F7</f>
        <v>14974.36</v>
      </c>
      <c r="G7" s="26">
        <f>Men3_H!G7+Men3_F!G7</f>
        <v>61080.149999999994</v>
      </c>
      <c r="H7" s="12">
        <f>Men3_H!H7+Men3_F!H7</f>
        <v>945330.3</v>
      </c>
    </row>
    <row r="8" spans="1:8" x14ac:dyDescent="0.25">
      <c r="A8" s="27" t="s">
        <v>29</v>
      </c>
      <c r="B8" s="26">
        <f>Men3_H!B8+Men3_F!B8</f>
        <v>263150.21999999997</v>
      </c>
      <c r="C8" s="26">
        <f>Men3_H!C8+Men3_F!C8</f>
        <v>60615.39</v>
      </c>
      <c r="D8" s="26">
        <f>Men3_H!D8+Men3_F!D8</f>
        <v>135197.87</v>
      </c>
      <c r="E8" s="26">
        <f>Men3_H!E8+Men3_F!E8</f>
        <v>4.18</v>
      </c>
      <c r="F8" s="26">
        <f>Men3_H!F8+Men3_F!F8</f>
        <v>12201.19</v>
      </c>
      <c r="G8" s="26">
        <f>Men3_H!G8+Men3_F!G8</f>
        <v>50522.270000000004</v>
      </c>
      <c r="H8" s="12">
        <f>Men3_H!H8+Men3_F!H8</f>
        <v>521691.12</v>
      </c>
    </row>
    <row r="9" spans="1:8" x14ac:dyDescent="0.25">
      <c r="A9" s="27" t="s">
        <v>30</v>
      </c>
      <c r="B9" s="26">
        <f>Men3_H!B9+Men3_F!B9</f>
        <v>29446.85</v>
      </c>
      <c r="C9" s="26">
        <f>Men3_H!C9+Men3_F!C9</f>
        <v>2282.66</v>
      </c>
      <c r="D9" s="26">
        <f>Men3_H!D9+Men3_F!D9</f>
        <v>459983.38</v>
      </c>
      <c r="E9" s="26">
        <f>Men3_H!E9+Men3_F!E9</f>
        <v>0</v>
      </c>
      <c r="F9" s="26">
        <f>Men3_H!F9+Men3_F!F9</f>
        <v>10379.35</v>
      </c>
      <c r="G9" s="26">
        <f>Men3_H!G9+Men3_F!G9</f>
        <v>8078.04</v>
      </c>
      <c r="H9" s="12">
        <f>Men3_H!H9+Men3_F!H9</f>
        <v>510170.28</v>
      </c>
    </row>
    <row r="10" spans="1:8" x14ac:dyDescent="0.25">
      <c r="A10" s="27" t="s">
        <v>31</v>
      </c>
      <c r="B10" s="26">
        <f>Men3_H!B10+Men3_F!B10</f>
        <v>2754.25</v>
      </c>
      <c r="C10" s="26">
        <f>Men3_H!C10+Men3_F!C10</f>
        <v>0</v>
      </c>
      <c r="D10" s="26">
        <f>Men3_H!D10+Men3_F!D10</f>
        <v>161688.26</v>
      </c>
      <c r="E10" s="26">
        <f>Men3_H!E10+Men3_F!E10</f>
        <v>0</v>
      </c>
      <c r="F10" s="26">
        <f>Men3_H!F10+Men3_F!F10</f>
        <v>8525.99</v>
      </c>
      <c r="G10" s="26">
        <f>Men3_H!G10+Men3_F!G10</f>
        <v>3399.98</v>
      </c>
      <c r="H10" s="12">
        <f>Men3_H!H10+Men3_F!H10</f>
        <v>176368.47999999998</v>
      </c>
    </row>
    <row r="11" spans="1:8" x14ac:dyDescent="0.25">
      <c r="A11" s="28" t="s">
        <v>10</v>
      </c>
      <c r="B11" s="14">
        <f>Men3_H!B11+Men3_F!B11</f>
        <v>1580196.06</v>
      </c>
      <c r="C11" s="15">
        <f>Men3_H!C11+Men3_F!C11</f>
        <v>386790.21</v>
      </c>
      <c r="D11" s="15">
        <f>Men3_H!D11+Men3_F!D11</f>
        <v>761750.6100000001</v>
      </c>
      <c r="E11" s="15">
        <f>Men3_H!E11+Men3_F!E11</f>
        <v>65989.34</v>
      </c>
      <c r="F11" s="15">
        <f>Men3_H!F11+Men3_F!F11</f>
        <v>56653.46</v>
      </c>
      <c r="G11" s="15">
        <f>Men3_H!G11+Men3_F!G11</f>
        <v>164183.51</v>
      </c>
      <c r="H11" s="17">
        <f>Men3_H!H11+Men3_F!H11</f>
        <v>3015563.1900000004</v>
      </c>
    </row>
    <row r="12" spans="1:8" x14ac:dyDescent="0.25">
      <c r="A12" s="34" t="s">
        <v>62</v>
      </c>
      <c r="B12" s="35"/>
      <c r="C12" s="35"/>
      <c r="D12" s="35"/>
      <c r="E12" s="35"/>
      <c r="F12" s="35"/>
      <c r="G12" s="35"/>
      <c r="H12" s="35"/>
    </row>
    <row r="13" spans="1:8" x14ac:dyDescent="0.25">
      <c r="A13" s="34" t="s">
        <v>49</v>
      </c>
      <c r="B13" s="35"/>
      <c r="C13" s="35"/>
      <c r="D13" s="35"/>
      <c r="E13" s="35"/>
      <c r="F13" s="35"/>
      <c r="G13" s="35"/>
      <c r="H13" s="35"/>
    </row>
    <row r="14" spans="1:8" x14ac:dyDescent="0.25">
      <c r="A14" s="33" t="s">
        <v>87</v>
      </c>
      <c r="B14" s="35"/>
      <c r="C14" s="35"/>
      <c r="D14" s="35"/>
      <c r="E14" s="35"/>
      <c r="F14" s="35"/>
      <c r="G14" s="35"/>
      <c r="H14" s="35"/>
    </row>
    <row r="16" spans="1:8" x14ac:dyDescent="0.25">
      <c r="A16" s="3" t="s">
        <v>11</v>
      </c>
    </row>
    <row r="17" spans="1:8" ht="36" x14ac:dyDescent="0.25">
      <c r="B17" s="21" t="s">
        <v>19</v>
      </c>
      <c r="C17" s="22" t="s">
        <v>20</v>
      </c>
      <c r="D17" s="22" t="s">
        <v>21</v>
      </c>
      <c r="E17" s="22" t="s">
        <v>22</v>
      </c>
      <c r="F17" s="22" t="s">
        <v>23</v>
      </c>
      <c r="G17" s="23" t="s">
        <v>24</v>
      </c>
      <c r="H17" s="24" t="s">
        <v>10</v>
      </c>
    </row>
    <row r="18" spans="1:8" x14ac:dyDescent="0.25">
      <c r="A18" s="25" t="s">
        <v>25</v>
      </c>
      <c r="B18" s="26">
        <f>Men3_H!B18+Men3_F!B18</f>
        <v>46269.97</v>
      </c>
      <c r="C18" s="26">
        <f>Men3_H!C18+Men3_F!C18</f>
        <v>20950.759999999998</v>
      </c>
      <c r="D18" s="26">
        <f>Men3_H!D18+Men3_F!D18</f>
        <v>0</v>
      </c>
      <c r="E18" s="26">
        <f>Men3_H!E18+Men3_F!E18</f>
        <v>158109.81</v>
      </c>
      <c r="F18" s="26">
        <f>Men3_H!F18+Men3_F!F18</f>
        <v>1262.5800000000002</v>
      </c>
      <c r="G18" s="26">
        <f>Men3_H!G18+Men3_F!G18</f>
        <v>2871.91</v>
      </c>
      <c r="H18" s="8">
        <f>Men3_H!H18+Men3_F!H18</f>
        <v>229465.02999999997</v>
      </c>
    </row>
    <row r="19" spans="1:8" x14ac:dyDescent="0.25">
      <c r="A19" s="27" t="s">
        <v>26</v>
      </c>
      <c r="B19" s="26">
        <f>Men3_H!B19+Men3_F!B19</f>
        <v>600356.97</v>
      </c>
      <c r="C19" s="26">
        <f>Men3_H!C19+Men3_F!C19</f>
        <v>131762.47</v>
      </c>
      <c r="D19" s="26">
        <f>Men3_H!D19+Men3_F!D19</f>
        <v>0</v>
      </c>
      <c r="E19" s="26">
        <f>Men3_H!E19+Men3_F!E19</f>
        <v>291933.69</v>
      </c>
      <c r="F19" s="26">
        <f>Men3_H!F19+Men3_F!F19</f>
        <v>8228.65</v>
      </c>
      <c r="G19" s="26">
        <f>Men3_H!G19+Men3_F!G19</f>
        <v>18241.260000000002</v>
      </c>
      <c r="H19" s="12">
        <f>Men3_H!H19+Men3_F!H19</f>
        <v>1050523.04</v>
      </c>
    </row>
    <row r="20" spans="1:8" x14ac:dyDescent="0.25">
      <c r="A20" s="27" t="s">
        <v>27</v>
      </c>
      <c r="B20" s="26">
        <f>Men3_H!B20+Men3_F!B20</f>
        <v>4625390.7300000004</v>
      </c>
      <c r="C20" s="26">
        <f>Men3_H!C20+Men3_F!C20</f>
        <v>581861.62</v>
      </c>
      <c r="D20" s="26">
        <f>Men3_H!D20+Men3_F!D20</f>
        <v>1934.58</v>
      </c>
      <c r="E20" s="26">
        <f>Men3_H!E20+Men3_F!E20</f>
        <v>35739.9</v>
      </c>
      <c r="F20" s="26">
        <f>Men3_H!F20+Men3_F!F20</f>
        <v>43941.59</v>
      </c>
      <c r="G20" s="26">
        <f>Men3_H!G20+Men3_F!G20</f>
        <v>113038.79</v>
      </c>
      <c r="H20" s="12">
        <f>Men3_H!H20+Men3_F!H20</f>
        <v>5401907.21</v>
      </c>
    </row>
    <row r="21" spans="1:8" x14ac:dyDescent="0.25">
      <c r="A21" s="27" t="s">
        <v>28</v>
      </c>
      <c r="B21" s="26">
        <f>Men3_H!B21+Men3_F!B21</f>
        <v>5923942.25</v>
      </c>
      <c r="C21" s="26">
        <f>Men3_H!C21+Men3_F!C21</f>
        <v>543890.93999999994</v>
      </c>
      <c r="D21" s="26">
        <f>Men3_H!D21+Men3_F!D21</f>
        <v>40527.629999999997</v>
      </c>
      <c r="E21" s="26">
        <f>Men3_H!E21+Men3_F!E21</f>
        <v>40.85</v>
      </c>
      <c r="F21" s="26">
        <f>Men3_H!F21+Men3_F!F21</f>
        <v>45068.89</v>
      </c>
      <c r="G21" s="26">
        <f>Men3_H!G21+Men3_F!G21</f>
        <v>283480.19</v>
      </c>
      <c r="H21" s="12">
        <f>Men3_H!H21+Men3_F!H21</f>
        <v>6836950.75</v>
      </c>
    </row>
    <row r="22" spans="1:8" x14ac:dyDescent="0.25">
      <c r="A22" s="27" t="s">
        <v>29</v>
      </c>
      <c r="B22" s="26">
        <f>Men3_H!B22+Men3_F!B22</f>
        <v>2154687.19</v>
      </c>
      <c r="C22" s="26">
        <f>Men3_H!C22+Men3_F!C22</f>
        <v>228591.06</v>
      </c>
      <c r="D22" s="26">
        <f>Men3_H!D22+Men3_F!D22</f>
        <v>1766890.46</v>
      </c>
      <c r="E22" s="26">
        <f>Men3_H!E22+Men3_F!E22</f>
        <v>4.51</v>
      </c>
      <c r="F22" s="26">
        <f>Men3_H!F22+Men3_F!F22</f>
        <v>32318.04</v>
      </c>
      <c r="G22" s="26">
        <f>Men3_H!G22+Men3_F!G22</f>
        <v>254729.2</v>
      </c>
      <c r="H22" s="12">
        <f>Men3_H!H22+Men3_F!H22</f>
        <v>4437220.46</v>
      </c>
    </row>
    <row r="23" spans="1:8" x14ac:dyDescent="0.25">
      <c r="A23" s="27" t="s">
        <v>30</v>
      </c>
      <c r="B23" s="26">
        <f>Men3_H!B23+Men3_F!B23</f>
        <v>175975.78999999998</v>
      </c>
      <c r="C23" s="26">
        <f>Men3_H!C23+Men3_F!C23</f>
        <v>9661.68</v>
      </c>
      <c r="D23" s="26">
        <f>Men3_H!D23+Men3_F!D23</f>
        <v>4402636.62</v>
      </c>
      <c r="E23" s="26">
        <f>Men3_H!E23+Men3_F!E23</f>
        <v>9.02</v>
      </c>
      <c r="F23" s="26">
        <f>Men3_H!F23+Men3_F!F23</f>
        <v>35423.22</v>
      </c>
      <c r="G23" s="26">
        <f>Men3_H!G23+Men3_F!G23</f>
        <v>24651.040000000001</v>
      </c>
      <c r="H23" s="12">
        <f>Men3_H!H23+Men3_F!H23</f>
        <v>4648357.3699999992</v>
      </c>
    </row>
    <row r="24" spans="1:8" x14ac:dyDescent="0.25">
      <c r="A24" s="27" t="s">
        <v>31</v>
      </c>
      <c r="B24" s="26">
        <f>Men3_H!B24+Men3_F!B24</f>
        <v>26018.559999999998</v>
      </c>
      <c r="C24" s="26">
        <f>Men3_H!C24+Men3_F!C24</f>
        <v>0</v>
      </c>
      <c r="D24" s="26">
        <f>Men3_H!D24+Men3_F!D24</f>
        <v>2320724.5499999998</v>
      </c>
      <c r="E24" s="26">
        <f>Men3_H!E24+Men3_F!E24</f>
        <v>0</v>
      </c>
      <c r="F24" s="26">
        <f>Men3_H!F24+Men3_F!F24</f>
        <v>57427.62</v>
      </c>
      <c r="G24" s="26">
        <f>Men3_H!G24+Men3_F!G24</f>
        <v>19354</v>
      </c>
      <c r="H24" s="12">
        <f>Men3_H!H24+Men3_F!H24</f>
        <v>2423524.73</v>
      </c>
    </row>
    <row r="25" spans="1:8" x14ac:dyDescent="0.25">
      <c r="A25" s="28" t="s">
        <v>10</v>
      </c>
      <c r="B25" s="14">
        <f>Men3_H!B25+Men3_F!B25</f>
        <v>13552641.459999997</v>
      </c>
      <c r="C25" s="15">
        <f>Men3_H!C25+Men3_F!C25</f>
        <v>1516718.53</v>
      </c>
      <c r="D25" s="15">
        <f>Men3_H!D25+Men3_F!D25</f>
        <v>8532713.8399999999</v>
      </c>
      <c r="E25" s="15">
        <f>Men3_H!E25+Men3_F!E25</f>
        <v>485837.78</v>
      </c>
      <c r="F25" s="15">
        <f>Men3_H!F25+Men3_F!F25</f>
        <v>223670.58999999997</v>
      </c>
      <c r="G25" s="15">
        <f>Men3_H!G25+Men3_F!G25</f>
        <v>716366.3899999999</v>
      </c>
      <c r="H25" s="17">
        <f>Men3_H!H25+Men3_F!H25</f>
        <v>25027948.589999996</v>
      </c>
    </row>
    <row r="26" spans="1:8" x14ac:dyDescent="0.25">
      <c r="A26" s="34" t="s">
        <v>63</v>
      </c>
      <c r="B26" s="35"/>
      <c r="C26" s="35"/>
      <c r="D26" s="35"/>
      <c r="E26" s="35"/>
      <c r="F26" s="35"/>
      <c r="G26" s="35"/>
      <c r="H26" s="35"/>
    </row>
    <row r="27" spans="1:8" x14ac:dyDescent="0.25">
      <c r="A27" s="34" t="s">
        <v>49</v>
      </c>
      <c r="B27" s="35"/>
      <c r="C27" s="35"/>
      <c r="D27" s="35"/>
      <c r="E27" s="35"/>
      <c r="F27" s="35"/>
      <c r="G27" s="35"/>
      <c r="H27" s="35"/>
    </row>
    <row r="28" spans="1:8" x14ac:dyDescent="0.25">
      <c r="A28" s="33" t="s">
        <v>87</v>
      </c>
      <c r="B28" s="35"/>
      <c r="C28" s="35"/>
      <c r="D28" s="35"/>
      <c r="E28" s="35"/>
      <c r="F28" s="35"/>
      <c r="G28" s="35"/>
      <c r="H28" s="35"/>
    </row>
    <row r="30" spans="1:8" x14ac:dyDescent="0.25">
      <c r="A30" s="3" t="s">
        <v>12</v>
      </c>
    </row>
    <row r="31" spans="1:8" ht="36" x14ac:dyDescent="0.25">
      <c r="B31" s="21" t="s">
        <v>19</v>
      </c>
      <c r="C31" s="22" t="s">
        <v>20</v>
      </c>
      <c r="D31" s="22" t="s">
        <v>21</v>
      </c>
      <c r="E31" s="22" t="s">
        <v>22</v>
      </c>
      <c r="F31" s="22" t="s">
        <v>23</v>
      </c>
      <c r="G31" s="23" t="s">
        <v>24</v>
      </c>
      <c r="H31" s="24" t="s">
        <v>10</v>
      </c>
    </row>
    <row r="32" spans="1:8" x14ac:dyDescent="0.25">
      <c r="A32" s="25" t="s">
        <v>25</v>
      </c>
      <c r="B32" s="26">
        <f t="shared" ref="B32:B39" si="0">B4+B18</f>
        <v>49206.17</v>
      </c>
      <c r="C32" s="26">
        <f t="shared" ref="C32:H32" si="1">C4+C18</f>
        <v>23213.18</v>
      </c>
      <c r="D32" s="26">
        <f t="shared" si="1"/>
        <v>0</v>
      </c>
      <c r="E32" s="26">
        <f t="shared" si="1"/>
        <v>167867.41</v>
      </c>
      <c r="F32" s="26">
        <f t="shared" si="1"/>
        <v>1333.92</v>
      </c>
      <c r="G32" s="26">
        <f t="shared" si="1"/>
        <v>3412.99</v>
      </c>
      <c r="H32" s="8">
        <f t="shared" si="1"/>
        <v>245033.66999999998</v>
      </c>
    </row>
    <row r="33" spans="1:8" x14ac:dyDescent="0.25">
      <c r="A33" s="27" t="s">
        <v>26</v>
      </c>
      <c r="B33" s="26">
        <f t="shared" si="0"/>
        <v>636775.47</v>
      </c>
      <c r="C33" s="26">
        <f t="shared" ref="C33:H39" si="2">C5+C19</f>
        <v>148814.91</v>
      </c>
      <c r="D33" s="26">
        <f t="shared" si="2"/>
        <v>0</v>
      </c>
      <c r="E33" s="26">
        <f t="shared" si="2"/>
        <v>328822.99</v>
      </c>
      <c r="F33" s="26">
        <f t="shared" si="2"/>
        <v>8985.4699999999993</v>
      </c>
      <c r="G33" s="26">
        <f t="shared" si="2"/>
        <v>21334.74</v>
      </c>
      <c r="H33" s="12">
        <f t="shared" si="2"/>
        <v>1144733.58</v>
      </c>
    </row>
    <row r="34" spans="1:8" x14ac:dyDescent="0.25">
      <c r="A34" s="27" t="s">
        <v>27</v>
      </c>
      <c r="B34" s="26">
        <f t="shared" si="0"/>
        <v>5159842.8400000008</v>
      </c>
      <c r="C34" s="26">
        <f t="shared" si="2"/>
        <v>732669.34</v>
      </c>
      <c r="D34" s="26">
        <f t="shared" si="2"/>
        <v>2374.0299999999997</v>
      </c>
      <c r="E34" s="26">
        <f t="shared" si="2"/>
        <v>55051.53</v>
      </c>
      <c r="F34" s="26">
        <f t="shared" si="2"/>
        <v>53686</v>
      </c>
      <c r="G34" s="26">
        <f t="shared" si="2"/>
        <v>150507.29999999999</v>
      </c>
      <c r="H34" s="12">
        <f t="shared" si="2"/>
        <v>6154131.04</v>
      </c>
    </row>
    <row r="35" spans="1:8" x14ac:dyDescent="0.25">
      <c r="A35" s="27" t="s">
        <v>28</v>
      </c>
      <c r="B35" s="26">
        <f t="shared" si="0"/>
        <v>6634980.1799999997</v>
      </c>
      <c r="C35" s="26">
        <f t="shared" si="2"/>
        <v>697660.52</v>
      </c>
      <c r="D35" s="26">
        <f t="shared" si="2"/>
        <v>44969.279999999999</v>
      </c>
      <c r="E35" s="26">
        <f t="shared" si="2"/>
        <v>67.48</v>
      </c>
      <c r="F35" s="26">
        <f t="shared" si="2"/>
        <v>60043.25</v>
      </c>
      <c r="G35" s="26">
        <f t="shared" si="2"/>
        <v>344560.33999999997</v>
      </c>
      <c r="H35" s="12">
        <f t="shared" si="2"/>
        <v>7782281.0499999998</v>
      </c>
    </row>
    <row r="36" spans="1:8" x14ac:dyDescent="0.25">
      <c r="A36" s="27" t="s">
        <v>29</v>
      </c>
      <c r="B36" s="26">
        <f t="shared" si="0"/>
        <v>2417837.41</v>
      </c>
      <c r="C36" s="26">
        <f t="shared" si="2"/>
        <v>289206.45</v>
      </c>
      <c r="D36" s="26">
        <f t="shared" si="2"/>
        <v>1902088.33</v>
      </c>
      <c r="E36" s="26">
        <f t="shared" si="2"/>
        <v>8.69</v>
      </c>
      <c r="F36" s="26">
        <f t="shared" si="2"/>
        <v>44519.23</v>
      </c>
      <c r="G36" s="26">
        <f t="shared" si="2"/>
        <v>305251.47000000003</v>
      </c>
      <c r="H36" s="12">
        <f t="shared" si="2"/>
        <v>4958911.58</v>
      </c>
    </row>
    <row r="37" spans="1:8" x14ac:dyDescent="0.25">
      <c r="A37" s="27" t="s">
        <v>30</v>
      </c>
      <c r="B37" s="26">
        <f t="shared" si="0"/>
        <v>205422.63999999998</v>
      </c>
      <c r="C37" s="26">
        <f t="shared" si="2"/>
        <v>11944.34</v>
      </c>
      <c r="D37" s="26">
        <f t="shared" si="2"/>
        <v>4862620</v>
      </c>
      <c r="E37" s="26">
        <f t="shared" si="2"/>
        <v>9.02</v>
      </c>
      <c r="F37" s="26">
        <f t="shared" si="2"/>
        <v>45802.57</v>
      </c>
      <c r="G37" s="26">
        <f t="shared" si="2"/>
        <v>32729.08</v>
      </c>
      <c r="H37" s="12">
        <f t="shared" si="2"/>
        <v>5158527.6499999994</v>
      </c>
    </row>
    <row r="38" spans="1:8" x14ac:dyDescent="0.25">
      <c r="A38" s="27" t="s">
        <v>31</v>
      </c>
      <c r="B38" s="26">
        <f t="shared" si="0"/>
        <v>28772.809999999998</v>
      </c>
      <c r="C38" s="26">
        <f t="shared" si="2"/>
        <v>0</v>
      </c>
      <c r="D38" s="26">
        <f t="shared" si="2"/>
        <v>2482412.8099999996</v>
      </c>
      <c r="E38" s="26">
        <f t="shared" si="2"/>
        <v>0</v>
      </c>
      <c r="F38" s="26">
        <f t="shared" si="2"/>
        <v>65953.61</v>
      </c>
      <c r="G38" s="26">
        <f t="shared" si="2"/>
        <v>22753.98</v>
      </c>
      <c r="H38" s="12">
        <f t="shared" si="2"/>
        <v>2599893.21</v>
      </c>
    </row>
    <row r="39" spans="1:8" x14ac:dyDescent="0.25">
      <c r="A39" s="28" t="s">
        <v>10</v>
      </c>
      <c r="B39" s="15">
        <f t="shared" si="0"/>
        <v>15132837.519999998</v>
      </c>
      <c r="C39" s="15">
        <f t="shared" si="2"/>
        <v>1903508.74</v>
      </c>
      <c r="D39" s="15">
        <f t="shared" si="2"/>
        <v>9294464.4499999993</v>
      </c>
      <c r="E39" s="15">
        <f t="shared" si="2"/>
        <v>551827.12</v>
      </c>
      <c r="F39" s="15">
        <f t="shared" si="2"/>
        <v>280324.05</v>
      </c>
      <c r="G39" s="15">
        <f t="shared" si="2"/>
        <v>880549.89999999991</v>
      </c>
      <c r="H39" s="17">
        <f t="shared" si="2"/>
        <v>28043511.779999997</v>
      </c>
    </row>
    <row r="40" spans="1:8" x14ac:dyDescent="0.25">
      <c r="A40" s="34" t="s">
        <v>49</v>
      </c>
    </row>
    <row r="41" spans="1:8" x14ac:dyDescent="0.25">
      <c r="A41" s="33" t="s">
        <v>87</v>
      </c>
    </row>
  </sheetData>
  <pageMargins left="0.7" right="0.7" top="0.75" bottom="0.75" header="0.3" footer="0.3"/>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heetViews>
  <sheetFormatPr baseColWidth="10" defaultRowHeight="15" x14ac:dyDescent="0.25"/>
  <cols>
    <col min="1" max="1" width="26.42578125" style="2" customWidth="1"/>
    <col min="2" max="8" width="16.42578125" style="2" customWidth="1"/>
    <col min="9" max="16384" width="11.42578125" style="2"/>
  </cols>
  <sheetData>
    <row r="1" spans="1:8" x14ac:dyDescent="0.25">
      <c r="A1" s="1" t="s">
        <v>75</v>
      </c>
    </row>
    <row r="2" spans="1:8" x14ac:dyDescent="0.25">
      <c r="A2" s="3" t="s">
        <v>0</v>
      </c>
    </row>
    <row r="3" spans="1:8" ht="36" x14ac:dyDescent="0.25">
      <c r="B3" s="21" t="s">
        <v>19</v>
      </c>
      <c r="C3" s="22" t="s">
        <v>20</v>
      </c>
      <c r="D3" s="22" t="s">
        <v>21</v>
      </c>
      <c r="E3" s="22" t="s">
        <v>22</v>
      </c>
      <c r="F3" s="22" t="s">
        <v>23</v>
      </c>
      <c r="G3" s="23" t="s">
        <v>24</v>
      </c>
      <c r="H3" s="24" t="s">
        <v>10</v>
      </c>
    </row>
    <row r="4" spans="1:8" x14ac:dyDescent="0.25">
      <c r="A4" s="25" t="s">
        <v>25</v>
      </c>
      <c r="B4" s="26">
        <v>2060.25</v>
      </c>
      <c r="C4" s="26">
        <v>1319.77</v>
      </c>
      <c r="D4" s="26">
        <v>0</v>
      </c>
      <c r="E4" s="26">
        <v>4694.5600000000004</v>
      </c>
      <c r="F4" s="26">
        <v>0</v>
      </c>
      <c r="G4" s="26">
        <v>362.81</v>
      </c>
      <c r="H4" s="8">
        <f>SUM(B4:G4)</f>
        <v>8437.39</v>
      </c>
    </row>
    <row r="5" spans="1:8" x14ac:dyDescent="0.25">
      <c r="A5" s="27" t="s">
        <v>26</v>
      </c>
      <c r="B5" s="26">
        <v>23767.83</v>
      </c>
      <c r="C5" s="26">
        <v>10274.27</v>
      </c>
      <c r="D5" s="26">
        <v>0</v>
      </c>
      <c r="E5" s="26">
        <v>17380.14</v>
      </c>
      <c r="F5" s="26">
        <v>111.27</v>
      </c>
      <c r="G5" s="26">
        <v>2042.13</v>
      </c>
      <c r="H5" s="12">
        <f t="shared" ref="H5:H10" si="0">SUM(B5:G5)</f>
        <v>53575.64</v>
      </c>
    </row>
    <row r="6" spans="1:8" x14ac:dyDescent="0.25">
      <c r="A6" s="27" t="s">
        <v>27</v>
      </c>
      <c r="B6" s="26">
        <v>437546.4</v>
      </c>
      <c r="C6" s="26">
        <v>111036.95</v>
      </c>
      <c r="D6" s="26">
        <v>348.2</v>
      </c>
      <c r="E6" s="26">
        <v>11191.85</v>
      </c>
      <c r="F6" s="26">
        <v>1811.11</v>
      </c>
      <c r="G6" s="26">
        <v>27357.03</v>
      </c>
      <c r="H6" s="12">
        <f t="shared" si="0"/>
        <v>589291.53999999992</v>
      </c>
    </row>
    <row r="7" spans="1:8" x14ac:dyDescent="0.25">
      <c r="A7" s="27" t="s">
        <v>28</v>
      </c>
      <c r="B7" s="26">
        <v>577923.57999999996</v>
      </c>
      <c r="C7" s="26">
        <v>113335.94</v>
      </c>
      <c r="D7" s="26">
        <v>3402.85</v>
      </c>
      <c r="E7" s="26">
        <v>12.81</v>
      </c>
      <c r="F7" s="26">
        <v>2970.16</v>
      </c>
      <c r="G7" s="26">
        <v>43557.52</v>
      </c>
      <c r="H7" s="12">
        <f t="shared" si="0"/>
        <v>741202.8600000001</v>
      </c>
    </row>
    <row r="8" spans="1:8" x14ac:dyDescent="0.25">
      <c r="A8" s="27" t="s">
        <v>29</v>
      </c>
      <c r="B8" s="26">
        <v>208011.51999999999</v>
      </c>
      <c r="C8" s="26">
        <v>46271.65</v>
      </c>
      <c r="D8" s="26">
        <v>108351.92</v>
      </c>
      <c r="E8" s="26">
        <v>4.18</v>
      </c>
      <c r="F8" s="26">
        <v>2064.4899999999998</v>
      </c>
      <c r="G8" s="26">
        <v>35491.22</v>
      </c>
      <c r="H8" s="12">
        <f t="shared" si="0"/>
        <v>400194.98</v>
      </c>
    </row>
    <row r="9" spans="1:8" x14ac:dyDescent="0.25">
      <c r="A9" s="27" t="s">
        <v>30</v>
      </c>
      <c r="B9" s="26">
        <v>22925.23</v>
      </c>
      <c r="C9" s="26">
        <v>1767.45</v>
      </c>
      <c r="D9" s="26">
        <v>349692.7</v>
      </c>
      <c r="E9" s="26">
        <v>0</v>
      </c>
      <c r="F9" s="26">
        <v>1077.51</v>
      </c>
      <c r="G9" s="26">
        <v>4362.25</v>
      </c>
      <c r="H9" s="12">
        <f t="shared" si="0"/>
        <v>379825.14</v>
      </c>
    </row>
    <row r="10" spans="1:8" x14ac:dyDescent="0.25">
      <c r="A10" s="27" t="s">
        <v>31</v>
      </c>
      <c r="B10" s="26">
        <v>1935.61</v>
      </c>
      <c r="C10" s="26">
        <v>0</v>
      </c>
      <c r="D10" s="26">
        <v>89314.87</v>
      </c>
      <c r="E10" s="26">
        <v>0</v>
      </c>
      <c r="F10" s="26">
        <v>432.78</v>
      </c>
      <c r="G10" s="26">
        <v>957.61</v>
      </c>
      <c r="H10" s="12">
        <f t="shared" si="0"/>
        <v>92640.87</v>
      </c>
    </row>
    <row r="11" spans="1:8" x14ac:dyDescent="0.25">
      <c r="A11" s="28" t="s">
        <v>10</v>
      </c>
      <c r="B11" s="15">
        <f>SUM(B4:B10)</f>
        <v>1274170.4200000002</v>
      </c>
      <c r="C11" s="15">
        <f t="shared" ref="C11:H11" si="1">SUM(C4:C10)</f>
        <v>284006.03000000003</v>
      </c>
      <c r="D11" s="15">
        <f t="shared" si="1"/>
        <v>551110.54</v>
      </c>
      <c r="E11" s="15">
        <f t="shared" si="1"/>
        <v>33283.54</v>
      </c>
      <c r="F11" s="15">
        <f t="shared" si="1"/>
        <v>8467.32</v>
      </c>
      <c r="G11" s="15">
        <f t="shared" si="1"/>
        <v>114130.56999999999</v>
      </c>
      <c r="H11" s="17">
        <f t="shared" si="1"/>
        <v>2265168.4200000004</v>
      </c>
    </row>
    <row r="12" spans="1:8" x14ac:dyDescent="0.25">
      <c r="A12" s="34" t="s">
        <v>62</v>
      </c>
      <c r="B12" s="35"/>
      <c r="C12" s="35"/>
      <c r="D12" s="35"/>
      <c r="E12" s="35"/>
      <c r="F12" s="35"/>
      <c r="G12" s="35"/>
      <c r="H12" s="35"/>
    </row>
    <row r="13" spans="1:8" x14ac:dyDescent="0.25">
      <c r="A13" s="34" t="s">
        <v>49</v>
      </c>
      <c r="B13" s="35"/>
      <c r="C13" s="35"/>
      <c r="D13" s="35"/>
      <c r="E13" s="35"/>
      <c r="F13" s="35"/>
      <c r="G13" s="35"/>
      <c r="H13" s="35"/>
    </row>
    <row r="14" spans="1:8" x14ac:dyDescent="0.25">
      <c r="A14" s="33" t="s">
        <v>87</v>
      </c>
      <c r="B14" s="35"/>
      <c r="C14" s="35"/>
      <c r="D14" s="35"/>
      <c r="E14" s="35"/>
      <c r="F14" s="35"/>
      <c r="G14" s="35"/>
      <c r="H14" s="35"/>
    </row>
    <row r="16" spans="1:8" x14ac:dyDescent="0.25">
      <c r="A16" s="3" t="s">
        <v>11</v>
      </c>
    </row>
    <row r="17" spans="1:8" ht="36" x14ac:dyDescent="0.25">
      <c r="B17" s="21" t="s">
        <v>19</v>
      </c>
      <c r="C17" s="22" t="s">
        <v>20</v>
      </c>
      <c r="D17" s="22" t="s">
        <v>21</v>
      </c>
      <c r="E17" s="22" t="s">
        <v>22</v>
      </c>
      <c r="F17" s="22" t="s">
        <v>23</v>
      </c>
      <c r="G17" s="23" t="s">
        <v>24</v>
      </c>
      <c r="H17" s="24" t="s">
        <v>10</v>
      </c>
    </row>
    <row r="18" spans="1:8" x14ac:dyDescent="0.25">
      <c r="A18" s="25" t="s">
        <v>25</v>
      </c>
      <c r="B18" s="26">
        <v>26457.51</v>
      </c>
      <c r="C18" s="26">
        <v>10404.049999999999</v>
      </c>
      <c r="D18" s="26">
        <v>0</v>
      </c>
      <c r="E18" s="26">
        <v>70268.17</v>
      </c>
      <c r="F18" s="26">
        <v>72.650000000000006</v>
      </c>
      <c r="G18" s="26">
        <v>1307.5</v>
      </c>
      <c r="H18" s="8">
        <f>SUM(B18:G18)</f>
        <v>108509.87999999999</v>
      </c>
    </row>
    <row r="19" spans="1:8" x14ac:dyDescent="0.25">
      <c r="A19" s="27" t="s">
        <v>26</v>
      </c>
      <c r="B19" s="26">
        <v>400220.83</v>
      </c>
      <c r="C19" s="26">
        <v>79608.05</v>
      </c>
      <c r="D19" s="26">
        <v>0</v>
      </c>
      <c r="E19" s="26">
        <v>140792.35</v>
      </c>
      <c r="F19" s="26">
        <v>398.84</v>
      </c>
      <c r="G19" s="26">
        <v>10084.120000000001</v>
      </c>
      <c r="H19" s="12">
        <f t="shared" ref="H19:H24" si="2">SUM(B19:G19)</f>
        <v>631104.18999999994</v>
      </c>
    </row>
    <row r="20" spans="1:8" x14ac:dyDescent="0.25">
      <c r="A20" s="27" t="s">
        <v>27</v>
      </c>
      <c r="B20" s="26">
        <v>3718905.35</v>
      </c>
      <c r="C20" s="26">
        <v>391165.5</v>
      </c>
      <c r="D20" s="26">
        <v>1131.2</v>
      </c>
      <c r="E20" s="26">
        <v>20256.580000000002</v>
      </c>
      <c r="F20" s="26">
        <v>5336.45</v>
      </c>
      <c r="G20" s="26">
        <v>71692.289999999994</v>
      </c>
      <c r="H20" s="12">
        <f t="shared" si="2"/>
        <v>4208487.37</v>
      </c>
    </row>
    <row r="21" spans="1:8" x14ac:dyDescent="0.25">
      <c r="A21" s="27" t="s">
        <v>28</v>
      </c>
      <c r="B21" s="26">
        <v>4661260.84</v>
      </c>
      <c r="C21" s="26">
        <v>358524.3</v>
      </c>
      <c r="D21" s="26">
        <v>30029.89</v>
      </c>
      <c r="E21" s="26">
        <v>19.73</v>
      </c>
      <c r="F21" s="26">
        <v>9437.5</v>
      </c>
      <c r="G21" s="26">
        <v>178463.32</v>
      </c>
      <c r="H21" s="12">
        <f t="shared" si="2"/>
        <v>5237735.58</v>
      </c>
    </row>
    <row r="22" spans="1:8" x14ac:dyDescent="0.25">
      <c r="A22" s="27" t="s">
        <v>29</v>
      </c>
      <c r="B22" s="26">
        <v>1602337.62</v>
      </c>
      <c r="C22" s="26">
        <v>159688.54999999999</v>
      </c>
      <c r="D22" s="26">
        <v>1368100.07</v>
      </c>
      <c r="E22" s="26">
        <v>1.07</v>
      </c>
      <c r="F22" s="26">
        <v>6160.51</v>
      </c>
      <c r="G22" s="26">
        <v>162413.4</v>
      </c>
      <c r="H22" s="12">
        <f t="shared" si="2"/>
        <v>3298701.2199999997</v>
      </c>
    </row>
    <row r="23" spans="1:8" x14ac:dyDescent="0.25">
      <c r="A23" s="27" t="s">
        <v>30</v>
      </c>
      <c r="B23" s="26">
        <v>127519.12</v>
      </c>
      <c r="C23" s="26">
        <v>6186.13</v>
      </c>
      <c r="D23" s="26">
        <v>2950051.11</v>
      </c>
      <c r="E23" s="26">
        <v>2.82</v>
      </c>
      <c r="F23" s="26">
        <v>6900.88</v>
      </c>
      <c r="G23" s="26">
        <v>11867.04</v>
      </c>
      <c r="H23" s="12">
        <f t="shared" si="2"/>
        <v>3102527.0999999996</v>
      </c>
    </row>
    <row r="24" spans="1:8" x14ac:dyDescent="0.25">
      <c r="A24" s="27" t="s">
        <v>31</v>
      </c>
      <c r="B24" s="26">
        <v>13630.88</v>
      </c>
      <c r="C24" s="26">
        <v>0</v>
      </c>
      <c r="D24" s="26">
        <v>1047281.49</v>
      </c>
      <c r="E24" s="26">
        <v>0</v>
      </c>
      <c r="F24" s="26">
        <v>5036.54</v>
      </c>
      <c r="G24" s="26">
        <v>4663.84</v>
      </c>
      <c r="H24" s="12">
        <f t="shared" si="2"/>
        <v>1070612.75</v>
      </c>
    </row>
    <row r="25" spans="1:8" x14ac:dyDescent="0.25">
      <c r="A25" s="28" t="s">
        <v>10</v>
      </c>
      <c r="B25" s="15">
        <f>SUM(B18:B24)</f>
        <v>10550332.149999999</v>
      </c>
      <c r="C25" s="15">
        <f t="shared" ref="C25" si="3">SUM(C18:C24)</f>
        <v>1005576.58</v>
      </c>
      <c r="D25" s="15">
        <f t="shared" ref="D25" si="4">SUM(D18:D24)</f>
        <v>5396593.7599999998</v>
      </c>
      <c r="E25" s="15">
        <f t="shared" ref="E25" si="5">SUM(E18:E24)</f>
        <v>231340.72000000006</v>
      </c>
      <c r="F25" s="15">
        <f t="shared" ref="F25" si="6">SUM(F18:F24)</f>
        <v>33343.369999999995</v>
      </c>
      <c r="G25" s="15">
        <f t="shared" ref="G25" si="7">SUM(G18:G24)</f>
        <v>440491.51</v>
      </c>
      <c r="H25" s="17">
        <f t="shared" ref="H25" si="8">SUM(H18:H24)</f>
        <v>17657678.089999996</v>
      </c>
    </row>
    <row r="26" spans="1:8" x14ac:dyDescent="0.25">
      <c r="A26" s="34" t="s">
        <v>63</v>
      </c>
      <c r="B26" s="35"/>
      <c r="C26" s="35"/>
      <c r="D26" s="35"/>
      <c r="E26" s="35"/>
      <c r="F26" s="35"/>
      <c r="G26" s="35"/>
      <c r="H26" s="35"/>
    </row>
    <row r="27" spans="1:8" x14ac:dyDescent="0.25">
      <c r="A27" s="34" t="s">
        <v>49</v>
      </c>
      <c r="B27" s="35"/>
      <c r="C27" s="35"/>
      <c r="D27" s="35"/>
      <c r="E27" s="35"/>
      <c r="F27" s="35"/>
      <c r="G27" s="35"/>
      <c r="H27" s="35"/>
    </row>
    <row r="28" spans="1:8" x14ac:dyDescent="0.25">
      <c r="A28" s="33" t="s">
        <v>87</v>
      </c>
      <c r="B28" s="35"/>
      <c r="C28" s="35"/>
      <c r="D28" s="35"/>
      <c r="E28" s="35"/>
      <c r="F28" s="35"/>
      <c r="G28" s="35"/>
      <c r="H28" s="35"/>
    </row>
    <row r="30" spans="1:8" x14ac:dyDescent="0.25">
      <c r="A30" s="3" t="s">
        <v>12</v>
      </c>
    </row>
    <row r="31" spans="1:8" ht="36" x14ac:dyDescent="0.25">
      <c r="B31" s="21" t="s">
        <v>19</v>
      </c>
      <c r="C31" s="22" t="s">
        <v>20</v>
      </c>
      <c r="D31" s="22" t="s">
        <v>21</v>
      </c>
      <c r="E31" s="22" t="s">
        <v>22</v>
      </c>
      <c r="F31" s="22" t="s">
        <v>23</v>
      </c>
      <c r="G31" s="23" t="s">
        <v>24</v>
      </c>
      <c r="H31" s="24" t="s">
        <v>10</v>
      </c>
    </row>
    <row r="32" spans="1:8" x14ac:dyDescent="0.25">
      <c r="A32" s="25" t="s">
        <v>25</v>
      </c>
      <c r="B32" s="26">
        <f t="shared" ref="B32:B39" si="9">B4+B18</f>
        <v>28517.759999999998</v>
      </c>
      <c r="C32" s="26">
        <f t="shared" ref="C32:H32" si="10">C4+C18</f>
        <v>11723.82</v>
      </c>
      <c r="D32" s="26">
        <f t="shared" si="10"/>
        <v>0</v>
      </c>
      <c r="E32" s="26">
        <f t="shared" si="10"/>
        <v>74962.73</v>
      </c>
      <c r="F32" s="26">
        <f t="shared" si="10"/>
        <v>72.650000000000006</v>
      </c>
      <c r="G32" s="26">
        <f t="shared" si="10"/>
        <v>1670.31</v>
      </c>
      <c r="H32" s="8">
        <f t="shared" si="10"/>
        <v>116947.26999999999</v>
      </c>
    </row>
    <row r="33" spans="1:8" x14ac:dyDescent="0.25">
      <c r="A33" s="27" t="s">
        <v>26</v>
      </c>
      <c r="B33" s="26">
        <f t="shared" si="9"/>
        <v>423988.66000000003</v>
      </c>
      <c r="C33" s="26">
        <f t="shared" ref="C33:H39" si="11">C5+C19</f>
        <v>89882.32</v>
      </c>
      <c r="D33" s="26">
        <f t="shared" si="11"/>
        <v>0</v>
      </c>
      <c r="E33" s="26">
        <f t="shared" si="11"/>
        <v>158172.49</v>
      </c>
      <c r="F33" s="26">
        <f t="shared" si="11"/>
        <v>510.10999999999996</v>
      </c>
      <c r="G33" s="26">
        <f t="shared" si="11"/>
        <v>12126.25</v>
      </c>
      <c r="H33" s="12">
        <f t="shared" si="11"/>
        <v>684679.83</v>
      </c>
    </row>
    <row r="34" spans="1:8" x14ac:dyDescent="0.25">
      <c r="A34" s="27" t="s">
        <v>27</v>
      </c>
      <c r="B34" s="26">
        <f t="shared" si="9"/>
        <v>4156451.75</v>
      </c>
      <c r="C34" s="26">
        <f t="shared" si="11"/>
        <v>502202.45</v>
      </c>
      <c r="D34" s="26">
        <f t="shared" si="11"/>
        <v>1479.4</v>
      </c>
      <c r="E34" s="26">
        <f t="shared" si="11"/>
        <v>31448.43</v>
      </c>
      <c r="F34" s="26">
        <f t="shared" si="11"/>
        <v>7147.5599999999995</v>
      </c>
      <c r="G34" s="26">
        <f t="shared" si="11"/>
        <v>99049.319999999992</v>
      </c>
      <c r="H34" s="12">
        <f t="shared" si="11"/>
        <v>4797778.91</v>
      </c>
    </row>
    <row r="35" spans="1:8" x14ac:dyDescent="0.25">
      <c r="A35" s="27" t="s">
        <v>28</v>
      </c>
      <c r="B35" s="26">
        <f t="shared" si="9"/>
        <v>5239184.42</v>
      </c>
      <c r="C35" s="26">
        <f t="shared" si="11"/>
        <v>471860.24</v>
      </c>
      <c r="D35" s="26">
        <f t="shared" si="11"/>
        <v>33432.74</v>
      </c>
      <c r="E35" s="26">
        <f t="shared" si="11"/>
        <v>32.54</v>
      </c>
      <c r="F35" s="26">
        <f t="shared" si="11"/>
        <v>12407.66</v>
      </c>
      <c r="G35" s="26">
        <f t="shared" si="11"/>
        <v>222020.84</v>
      </c>
      <c r="H35" s="12">
        <f t="shared" si="11"/>
        <v>5978938.4400000004</v>
      </c>
    </row>
    <row r="36" spans="1:8" x14ac:dyDescent="0.25">
      <c r="A36" s="27" t="s">
        <v>29</v>
      </c>
      <c r="B36" s="26">
        <f t="shared" si="9"/>
        <v>1810349.1400000001</v>
      </c>
      <c r="C36" s="26">
        <f t="shared" si="11"/>
        <v>205960.19999999998</v>
      </c>
      <c r="D36" s="26">
        <f t="shared" si="11"/>
        <v>1476451.99</v>
      </c>
      <c r="E36" s="26">
        <f t="shared" si="11"/>
        <v>5.25</v>
      </c>
      <c r="F36" s="26">
        <f t="shared" si="11"/>
        <v>8225</v>
      </c>
      <c r="G36" s="26">
        <f t="shared" si="11"/>
        <v>197904.62</v>
      </c>
      <c r="H36" s="12">
        <f t="shared" si="11"/>
        <v>3698896.1999999997</v>
      </c>
    </row>
    <row r="37" spans="1:8" x14ac:dyDescent="0.25">
      <c r="A37" s="27" t="s">
        <v>30</v>
      </c>
      <c r="B37" s="26">
        <f t="shared" si="9"/>
        <v>150444.35</v>
      </c>
      <c r="C37" s="26">
        <f t="shared" si="11"/>
        <v>7953.58</v>
      </c>
      <c r="D37" s="26">
        <f t="shared" si="11"/>
        <v>3299743.81</v>
      </c>
      <c r="E37" s="26">
        <f t="shared" si="11"/>
        <v>2.82</v>
      </c>
      <c r="F37" s="26">
        <f t="shared" si="11"/>
        <v>7978.39</v>
      </c>
      <c r="G37" s="26">
        <f t="shared" si="11"/>
        <v>16229.29</v>
      </c>
      <c r="H37" s="12">
        <f t="shared" si="11"/>
        <v>3482352.2399999998</v>
      </c>
    </row>
    <row r="38" spans="1:8" x14ac:dyDescent="0.25">
      <c r="A38" s="27" t="s">
        <v>31</v>
      </c>
      <c r="B38" s="26">
        <f t="shared" si="9"/>
        <v>15566.49</v>
      </c>
      <c r="C38" s="26">
        <f t="shared" si="11"/>
        <v>0</v>
      </c>
      <c r="D38" s="26">
        <f t="shared" si="11"/>
        <v>1136596.3599999999</v>
      </c>
      <c r="E38" s="26">
        <f t="shared" si="11"/>
        <v>0</v>
      </c>
      <c r="F38" s="26">
        <f t="shared" si="11"/>
        <v>5469.32</v>
      </c>
      <c r="G38" s="26">
        <f t="shared" si="11"/>
        <v>5621.45</v>
      </c>
      <c r="H38" s="12">
        <f t="shared" si="11"/>
        <v>1163253.6200000001</v>
      </c>
    </row>
    <row r="39" spans="1:8" x14ac:dyDescent="0.25">
      <c r="A39" s="28" t="s">
        <v>10</v>
      </c>
      <c r="B39" s="15">
        <f t="shared" si="9"/>
        <v>11824502.569999998</v>
      </c>
      <c r="C39" s="15">
        <f t="shared" si="11"/>
        <v>1289582.6099999999</v>
      </c>
      <c r="D39" s="15">
        <f t="shared" si="11"/>
        <v>5947704.2999999998</v>
      </c>
      <c r="E39" s="15">
        <f t="shared" si="11"/>
        <v>264624.26000000007</v>
      </c>
      <c r="F39" s="15">
        <f t="shared" si="11"/>
        <v>41810.689999999995</v>
      </c>
      <c r="G39" s="15">
        <f t="shared" si="11"/>
        <v>554622.07999999996</v>
      </c>
      <c r="H39" s="17">
        <f t="shared" si="11"/>
        <v>19922846.509999998</v>
      </c>
    </row>
    <row r="40" spans="1:8" x14ac:dyDescent="0.25">
      <c r="A40" s="34" t="s">
        <v>49</v>
      </c>
    </row>
    <row r="41" spans="1:8" x14ac:dyDescent="0.25">
      <c r="A41" s="33" t="s">
        <v>87</v>
      </c>
    </row>
  </sheetData>
  <pageMargins left="0.7" right="0.7" top="0.75" bottom="0.75" header="0.3" footer="0.3"/>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heetViews>
  <sheetFormatPr baseColWidth="10" defaultRowHeight="15" x14ac:dyDescent="0.25"/>
  <cols>
    <col min="1" max="1" width="26.42578125" style="2" customWidth="1"/>
    <col min="2" max="8" width="16.42578125" style="2" customWidth="1"/>
    <col min="9" max="16384" width="11.42578125" style="2"/>
  </cols>
  <sheetData>
    <row r="1" spans="1:8" x14ac:dyDescent="0.25">
      <c r="A1" s="1" t="s">
        <v>76</v>
      </c>
    </row>
    <row r="2" spans="1:8" x14ac:dyDescent="0.25">
      <c r="A2" s="3" t="s">
        <v>0</v>
      </c>
    </row>
    <row r="3" spans="1:8" ht="36" x14ac:dyDescent="0.25">
      <c r="B3" s="21" t="s">
        <v>19</v>
      </c>
      <c r="C3" s="22" t="s">
        <v>20</v>
      </c>
      <c r="D3" s="22" t="s">
        <v>21</v>
      </c>
      <c r="E3" s="22" t="s">
        <v>22</v>
      </c>
      <c r="F3" s="22" t="s">
        <v>23</v>
      </c>
      <c r="G3" s="23" t="s">
        <v>24</v>
      </c>
      <c r="H3" s="24" t="s">
        <v>10</v>
      </c>
    </row>
    <row r="4" spans="1:8" x14ac:dyDescent="0.25">
      <c r="A4" s="25" t="s">
        <v>25</v>
      </c>
      <c r="B4" s="26">
        <v>875.95</v>
      </c>
      <c r="C4" s="26">
        <v>942.65</v>
      </c>
      <c r="D4" s="26">
        <v>0</v>
      </c>
      <c r="E4" s="26">
        <v>5063.04</v>
      </c>
      <c r="F4" s="26">
        <v>71.34</v>
      </c>
      <c r="G4" s="26">
        <v>178.27</v>
      </c>
      <c r="H4" s="8">
        <f>SUM(B4:G4)</f>
        <v>7131.25</v>
      </c>
    </row>
    <row r="5" spans="1:8" x14ac:dyDescent="0.25">
      <c r="A5" s="27" t="s">
        <v>26</v>
      </c>
      <c r="B5" s="26">
        <v>12650.67</v>
      </c>
      <c r="C5" s="26">
        <v>6778.17</v>
      </c>
      <c r="D5" s="26">
        <v>0</v>
      </c>
      <c r="E5" s="26">
        <v>19509.16</v>
      </c>
      <c r="F5" s="26">
        <v>645.54999999999995</v>
      </c>
      <c r="G5" s="26">
        <v>1051.3499999999999</v>
      </c>
      <c r="H5" s="12">
        <f t="shared" ref="H5:H10" si="0">SUM(B5:G5)</f>
        <v>40634.9</v>
      </c>
    </row>
    <row r="6" spans="1:8" x14ac:dyDescent="0.25">
      <c r="A6" s="27" t="s">
        <v>27</v>
      </c>
      <c r="B6" s="26">
        <v>96905.71</v>
      </c>
      <c r="C6" s="26">
        <v>39770.769999999997</v>
      </c>
      <c r="D6" s="26">
        <v>91.25</v>
      </c>
      <c r="E6" s="26">
        <v>8119.78</v>
      </c>
      <c r="F6" s="26">
        <v>7933.3</v>
      </c>
      <c r="G6" s="26">
        <v>10111.48</v>
      </c>
      <c r="H6" s="12">
        <f t="shared" si="0"/>
        <v>162932.29</v>
      </c>
    </row>
    <row r="7" spans="1:8" x14ac:dyDescent="0.25">
      <c r="A7" s="27" t="s">
        <v>28</v>
      </c>
      <c r="B7" s="26">
        <v>133114.35</v>
      </c>
      <c r="C7" s="26">
        <v>40433.64</v>
      </c>
      <c r="D7" s="26">
        <v>1038.8</v>
      </c>
      <c r="E7" s="26">
        <v>13.82</v>
      </c>
      <c r="F7" s="26">
        <v>12004.2</v>
      </c>
      <c r="G7" s="26">
        <v>17522.63</v>
      </c>
      <c r="H7" s="12">
        <f t="shared" si="0"/>
        <v>204127.44</v>
      </c>
    </row>
    <row r="8" spans="1:8" x14ac:dyDescent="0.25">
      <c r="A8" s="27" t="s">
        <v>29</v>
      </c>
      <c r="B8" s="26">
        <v>55138.7</v>
      </c>
      <c r="C8" s="26">
        <v>14343.74</v>
      </c>
      <c r="D8" s="26">
        <v>26845.95</v>
      </c>
      <c r="E8" s="26">
        <v>0</v>
      </c>
      <c r="F8" s="26">
        <v>10136.700000000001</v>
      </c>
      <c r="G8" s="26">
        <v>15031.05</v>
      </c>
      <c r="H8" s="12">
        <f t="shared" si="0"/>
        <v>121496.14</v>
      </c>
    </row>
    <row r="9" spans="1:8" x14ac:dyDescent="0.25">
      <c r="A9" s="27" t="s">
        <v>30</v>
      </c>
      <c r="B9" s="26">
        <v>6521.62</v>
      </c>
      <c r="C9" s="26">
        <v>515.21</v>
      </c>
      <c r="D9" s="26">
        <v>110290.68</v>
      </c>
      <c r="E9" s="26">
        <v>0</v>
      </c>
      <c r="F9" s="26">
        <v>9301.84</v>
      </c>
      <c r="G9" s="26">
        <v>3715.79</v>
      </c>
      <c r="H9" s="12">
        <f t="shared" si="0"/>
        <v>130345.13999999998</v>
      </c>
    </row>
    <row r="10" spans="1:8" x14ac:dyDescent="0.25">
      <c r="A10" s="27" t="s">
        <v>31</v>
      </c>
      <c r="B10" s="26">
        <v>818.64</v>
      </c>
      <c r="C10" s="26">
        <v>0</v>
      </c>
      <c r="D10" s="26">
        <v>72373.39</v>
      </c>
      <c r="E10" s="26">
        <v>0</v>
      </c>
      <c r="F10" s="26">
        <v>8093.21</v>
      </c>
      <c r="G10" s="26">
        <v>2442.37</v>
      </c>
      <c r="H10" s="12">
        <f t="shared" si="0"/>
        <v>83727.61</v>
      </c>
    </row>
    <row r="11" spans="1:8" x14ac:dyDescent="0.25">
      <c r="A11" s="28" t="s">
        <v>10</v>
      </c>
      <c r="B11" s="15">
        <f>SUM(B4:B10)</f>
        <v>306025.64</v>
      </c>
      <c r="C11" s="15">
        <f t="shared" ref="C11:H11" si="1">SUM(C4:C10)</f>
        <v>102784.18000000001</v>
      </c>
      <c r="D11" s="15">
        <f t="shared" si="1"/>
        <v>210640.07</v>
      </c>
      <c r="E11" s="15">
        <f t="shared" si="1"/>
        <v>32705.8</v>
      </c>
      <c r="F11" s="15">
        <f t="shared" si="1"/>
        <v>48186.14</v>
      </c>
      <c r="G11" s="15">
        <f t="shared" si="1"/>
        <v>50052.94</v>
      </c>
      <c r="H11" s="17">
        <f t="shared" si="1"/>
        <v>750394.77</v>
      </c>
    </row>
    <row r="12" spans="1:8" x14ac:dyDescent="0.25">
      <c r="A12" s="34" t="s">
        <v>62</v>
      </c>
      <c r="B12" s="35"/>
      <c r="C12" s="35"/>
      <c r="D12" s="35"/>
      <c r="E12" s="35"/>
      <c r="F12" s="35"/>
      <c r="G12" s="35"/>
      <c r="H12" s="35"/>
    </row>
    <row r="13" spans="1:8" x14ac:dyDescent="0.25">
      <c r="A13" s="34" t="s">
        <v>49</v>
      </c>
      <c r="B13" s="35"/>
      <c r="C13" s="35"/>
      <c r="D13" s="35"/>
      <c r="E13" s="35"/>
      <c r="F13" s="35"/>
      <c r="G13" s="35"/>
      <c r="H13" s="35"/>
    </row>
    <row r="14" spans="1:8" x14ac:dyDescent="0.25">
      <c r="A14" s="33" t="s">
        <v>87</v>
      </c>
      <c r="B14" s="35"/>
      <c r="C14" s="35"/>
      <c r="D14" s="35"/>
      <c r="E14" s="35"/>
      <c r="F14" s="35"/>
      <c r="G14" s="35"/>
      <c r="H14" s="35"/>
    </row>
    <row r="16" spans="1:8" x14ac:dyDescent="0.25">
      <c r="A16" s="3" t="s">
        <v>11</v>
      </c>
    </row>
    <row r="17" spans="1:8" ht="36" x14ac:dyDescent="0.25">
      <c r="B17" s="21" t="s">
        <v>19</v>
      </c>
      <c r="C17" s="22" t="s">
        <v>20</v>
      </c>
      <c r="D17" s="22" t="s">
        <v>21</v>
      </c>
      <c r="E17" s="22" t="s">
        <v>22</v>
      </c>
      <c r="F17" s="22" t="s">
        <v>23</v>
      </c>
      <c r="G17" s="23" t="s">
        <v>24</v>
      </c>
      <c r="H17" s="24" t="s">
        <v>10</v>
      </c>
    </row>
    <row r="18" spans="1:8" x14ac:dyDescent="0.25">
      <c r="A18" s="25" t="s">
        <v>25</v>
      </c>
      <c r="B18" s="26">
        <v>19812.46</v>
      </c>
      <c r="C18" s="26">
        <v>10546.71</v>
      </c>
      <c r="D18" s="26">
        <v>0</v>
      </c>
      <c r="E18" s="26">
        <v>87841.64</v>
      </c>
      <c r="F18" s="26">
        <v>1189.93</v>
      </c>
      <c r="G18" s="26">
        <v>1564.41</v>
      </c>
      <c r="H18" s="8">
        <f>SUM(B18:G18)</f>
        <v>120955.15</v>
      </c>
    </row>
    <row r="19" spans="1:8" x14ac:dyDescent="0.25">
      <c r="A19" s="27" t="s">
        <v>26</v>
      </c>
      <c r="B19" s="26">
        <v>200136.14</v>
      </c>
      <c r="C19" s="26">
        <v>52154.42</v>
      </c>
      <c r="D19" s="26">
        <v>0</v>
      </c>
      <c r="E19" s="26">
        <v>151141.34</v>
      </c>
      <c r="F19" s="26">
        <v>7829.81</v>
      </c>
      <c r="G19" s="26">
        <v>8157.14</v>
      </c>
      <c r="H19" s="12">
        <f t="shared" ref="H19:H24" si="2">SUM(B19:G19)</f>
        <v>419418.85000000003</v>
      </c>
    </row>
    <row r="20" spans="1:8" x14ac:dyDescent="0.25">
      <c r="A20" s="27" t="s">
        <v>27</v>
      </c>
      <c r="B20" s="26">
        <v>906485.38</v>
      </c>
      <c r="C20" s="26">
        <v>190696.12</v>
      </c>
      <c r="D20" s="26">
        <v>803.38</v>
      </c>
      <c r="E20" s="26">
        <v>15483.32</v>
      </c>
      <c r="F20" s="26">
        <v>38605.14</v>
      </c>
      <c r="G20" s="26">
        <v>41346.5</v>
      </c>
      <c r="H20" s="12">
        <f t="shared" si="2"/>
        <v>1193419.8399999999</v>
      </c>
    </row>
    <row r="21" spans="1:8" x14ac:dyDescent="0.25">
      <c r="A21" s="27" t="s">
        <v>28</v>
      </c>
      <c r="B21" s="26">
        <v>1262681.4099999999</v>
      </c>
      <c r="C21" s="26">
        <v>185366.64</v>
      </c>
      <c r="D21" s="26">
        <v>10497.74</v>
      </c>
      <c r="E21" s="26">
        <v>21.12</v>
      </c>
      <c r="F21" s="26">
        <v>35631.39</v>
      </c>
      <c r="G21" s="26">
        <v>105016.87</v>
      </c>
      <c r="H21" s="12">
        <f t="shared" si="2"/>
        <v>1599215.17</v>
      </c>
    </row>
    <row r="22" spans="1:8" x14ac:dyDescent="0.25">
      <c r="A22" s="27" t="s">
        <v>29</v>
      </c>
      <c r="B22" s="26">
        <v>552349.56999999995</v>
      </c>
      <c r="C22" s="26">
        <v>68902.509999999995</v>
      </c>
      <c r="D22" s="26">
        <v>398790.39</v>
      </c>
      <c r="E22" s="26">
        <v>3.44</v>
      </c>
      <c r="F22" s="26">
        <v>26157.53</v>
      </c>
      <c r="G22" s="26">
        <v>92315.8</v>
      </c>
      <c r="H22" s="12">
        <f t="shared" si="2"/>
        <v>1138519.24</v>
      </c>
    </row>
    <row r="23" spans="1:8" x14ac:dyDescent="0.25">
      <c r="A23" s="27" t="s">
        <v>30</v>
      </c>
      <c r="B23" s="26">
        <v>48456.67</v>
      </c>
      <c r="C23" s="26">
        <v>3475.55</v>
      </c>
      <c r="D23" s="26">
        <v>1452585.51</v>
      </c>
      <c r="E23" s="26">
        <v>6.2</v>
      </c>
      <c r="F23" s="26">
        <v>28522.34</v>
      </c>
      <c r="G23" s="26">
        <v>12784</v>
      </c>
      <c r="H23" s="12">
        <f t="shared" si="2"/>
        <v>1545830.27</v>
      </c>
    </row>
    <row r="24" spans="1:8" x14ac:dyDescent="0.25">
      <c r="A24" s="27" t="s">
        <v>31</v>
      </c>
      <c r="B24" s="26">
        <v>12387.68</v>
      </c>
      <c r="C24" s="26">
        <v>0</v>
      </c>
      <c r="D24" s="26">
        <v>1273443.06</v>
      </c>
      <c r="E24" s="26">
        <v>0</v>
      </c>
      <c r="F24" s="26">
        <v>52391.08</v>
      </c>
      <c r="G24" s="26">
        <v>14690.16</v>
      </c>
      <c r="H24" s="12">
        <f t="shared" si="2"/>
        <v>1352911.98</v>
      </c>
    </row>
    <row r="25" spans="1:8" x14ac:dyDescent="0.25">
      <c r="A25" s="28" t="s">
        <v>10</v>
      </c>
      <c r="B25" s="15">
        <f>SUM(B18:B24)</f>
        <v>3002309.3099999996</v>
      </c>
      <c r="C25" s="15">
        <f t="shared" ref="C25" si="3">SUM(C18:C24)</f>
        <v>511141.95</v>
      </c>
      <c r="D25" s="15">
        <f t="shared" ref="D25" si="4">SUM(D18:D24)</f>
        <v>3136120.08</v>
      </c>
      <c r="E25" s="15">
        <f t="shared" ref="E25" si="5">SUM(E18:E24)</f>
        <v>254497.06</v>
      </c>
      <c r="F25" s="15">
        <f t="shared" ref="F25" si="6">SUM(F18:F24)</f>
        <v>190327.21999999997</v>
      </c>
      <c r="G25" s="15">
        <f t="shared" ref="G25" si="7">SUM(G18:G24)</f>
        <v>275874.87999999995</v>
      </c>
      <c r="H25" s="17">
        <f t="shared" ref="H25" si="8">SUM(H18:H24)</f>
        <v>7370270.5</v>
      </c>
    </row>
    <row r="26" spans="1:8" x14ac:dyDescent="0.25">
      <c r="A26" s="34" t="s">
        <v>63</v>
      </c>
      <c r="B26" s="35"/>
      <c r="C26" s="35"/>
      <c r="D26" s="35"/>
      <c r="E26" s="35"/>
      <c r="F26" s="35"/>
      <c r="G26" s="35"/>
      <c r="H26" s="35"/>
    </row>
    <row r="27" spans="1:8" x14ac:dyDescent="0.25">
      <c r="A27" s="34" t="s">
        <v>49</v>
      </c>
      <c r="B27" s="35"/>
      <c r="C27" s="35"/>
      <c r="D27" s="35"/>
      <c r="E27" s="35"/>
      <c r="F27" s="35"/>
      <c r="G27" s="35"/>
      <c r="H27" s="35"/>
    </row>
    <row r="28" spans="1:8" x14ac:dyDescent="0.25">
      <c r="A28" s="33" t="s">
        <v>87</v>
      </c>
      <c r="B28" s="35"/>
      <c r="C28" s="35"/>
      <c r="D28" s="35"/>
      <c r="E28" s="35"/>
      <c r="F28" s="35"/>
      <c r="G28" s="35"/>
      <c r="H28" s="35"/>
    </row>
    <row r="30" spans="1:8" x14ac:dyDescent="0.25">
      <c r="A30" s="3" t="s">
        <v>12</v>
      </c>
    </row>
    <row r="31" spans="1:8" ht="36" x14ac:dyDescent="0.25">
      <c r="B31" s="21" t="s">
        <v>19</v>
      </c>
      <c r="C31" s="22" t="s">
        <v>20</v>
      </c>
      <c r="D31" s="22" t="s">
        <v>21</v>
      </c>
      <c r="E31" s="22" t="s">
        <v>22</v>
      </c>
      <c r="F31" s="22" t="s">
        <v>23</v>
      </c>
      <c r="G31" s="23" t="s">
        <v>24</v>
      </c>
      <c r="H31" s="24" t="s">
        <v>10</v>
      </c>
    </row>
    <row r="32" spans="1:8" x14ac:dyDescent="0.25">
      <c r="A32" s="25" t="s">
        <v>25</v>
      </c>
      <c r="B32" s="26">
        <f t="shared" ref="B32:B39" si="9">B4+B18</f>
        <v>20688.41</v>
      </c>
      <c r="C32" s="26">
        <f t="shared" ref="C32:H32" si="10">C4+C18</f>
        <v>11489.359999999999</v>
      </c>
      <c r="D32" s="26">
        <f t="shared" si="10"/>
        <v>0</v>
      </c>
      <c r="E32" s="26">
        <f t="shared" si="10"/>
        <v>92904.68</v>
      </c>
      <c r="F32" s="26">
        <f t="shared" si="10"/>
        <v>1261.27</v>
      </c>
      <c r="G32" s="26">
        <f t="shared" si="10"/>
        <v>1742.68</v>
      </c>
      <c r="H32" s="8">
        <f t="shared" si="10"/>
        <v>128086.39999999999</v>
      </c>
    </row>
    <row r="33" spans="1:8" x14ac:dyDescent="0.25">
      <c r="A33" s="27" t="s">
        <v>26</v>
      </c>
      <c r="B33" s="26">
        <f t="shared" si="9"/>
        <v>212786.81000000003</v>
      </c>
      <c r="C33" s="26">
        <f t="shared" ref="C33:H39" si="11">C5+C19</f>
        <v>58932.59</v>
      </c>
      <c r="D33" s="26">
        <f t="shared" si="11"/>
        <v>0</v>
      </c>
      <c r="E33" s="26">
        <f t="shared" si="11"/>
        <v>170650.5</v>
      </c>
      <c r="F33" s="26">
        <f t="shared" si="11"/>
        <v>8475.36</v>
      </c>
      <c r="G33" s="26">
        <f t="shared" si="11"/>
        <v>9208.49</v>
      </c>
      <c r="H33" s="12">
        <f t="shared" si="11"/>
        <v>460053.75000000006</v>
      </c>
    </row>
    <row r="34" spans="1:8" x14ac:dyDescent="0.25">
      <c r="A34" s="27" t="s">
        <v>27</v>
      </c>
      <c r="B34" s="26">
        <f t="shared" si="9"/>
        <v>1003391.09</v>
      </c>
      <c r="C34" s="26">
        <f t="shared" si="11"/>
        <v>230466.88999999998</v>
      </c>
      <c r="D34" s="26">
        <f t="shared" si="11"/>
        <v>894.63</v>
      </c>
      <c r="E34" s="26">
        <f t="shared" si="11"/>
        <v>23603.1</v>
      </c>
      <c r="F34" s="26">
        <f t="shared" si="11"/>
        <v>46538.44</v>
      </c>
      <c r="G34" s="26">
        <f t="shared" si="11"/>
        <v>51457.979999999996</v>
      </c>
      <c r="H34" s="12">
        <f t="shared" si="11"/>
        <v>1356352.13</v>
      </c>
    </row>
    <row r="35" spans="1:8" x14ac:dyDescent="0.25">
      <c r="A35" s="27" t="s">
        <v>28</v>
      </c>
      <c r="B35" s="26">
        <f t="shared" si="9"/>
        <v>1395795.76</v>
      </c>
      <c r="C35" s="26">
        <f t="shared" si="11"/>
        <v>225800.28000000003</v>
      </c>
      <c r="D35" s="26">
        <f t="shared" si="11"/>
        <v>11536.539999999999</v>
      </c>
      <c r="E35" s="26">
        <f t="shared" si="11"/>
        <v>34.94</v>
      </c>
      <c r="F35" s="26">
        <f t="shared" si="11"/>
        <v>47635.59</v>
      </c>
      <c r="G35" s="26">
        <f t="shared" si="11"/>
        <v>122539.5</v>
      </c>
      <c r="H35" s="12">
        <f t="shared" si="11"/>
        <v>1803342.6099999999</v>
      </c>
    </row>
    <row r="36" spans="1:8" x14ac:dyDescent="0.25">
      <c r="A36" s="27" t="s">
        <v>29</v>
      </c>
      <c r="B36" s="26">
        <f t="shared" si="9"/>
        <v>607488.2699999999</v>
      </c>
      <c r="C36" s="26">
        <f t="shared" si="11"/>
        <v>83246.25</v>
      </c>
      <c r="D36" s="26">
        <f t="shared" si="11"/>
        <v>425636.34</v>
      </c>
      <c r="E36" s="26">
        <f t="shared" si="11"/>
        <v>3.44</v>
      </c>
      <c r="F36" s="26">
        <f t="shared" si="11"/>
        <v>36294.229999999996</v>
      </c>
      <c r="G36" s="26">
        <f t="shared" si="11"/>
        <v>107346.85</v>
      </c>
      <c r="H36" s="12">
        <f t="shared" si="11"/>
        <v>1260015.3799999999</v>
      </c>
    </row>
    <row r="37" spans="1:8" x14ac:dyDescent="0.25">
      <c r="A37" s="27" t="s">
        <v>30</v>
      </c>
      <c r="B37" s="26">
        <f t="shared" si="9"/>
        <v>54978.29</v>
      </c>
      <c r="C37" s="26">
        <f t="shared" si="11"/>
        <v>3990.76</v>
      </c>
      <c r="D37" s="26">
        <f t="shared" si="11"/>
        <v>1562876.19</v>
      </c>
      <c r="E37" s="26">
        <f t="shared" si="11"/>
        <v>6.2</v>
      </c>
      <c r="F37" s="26">
        <f t="shared" si="11"/>
        <v>37824.18</v>
      </c>
      <c r="G37" s="26">
        <f t="shared" si="11"/>
        <v>16499.79</v>
      </c>
      <c r="H37" s="12">
        <f t="shared" si="11"/>
        <v>1676175.41</v>
      </c>
    </row>
    <row r="38" spans="1:8" x14ac:dyDescent="0.25">
      <c r="A38" s="27" t="s">
        <v>31</v>
      </c>
      <c r="B38" s="26">
        <f t="shared" si="9"/>
        <v>13206.32</v>
      </c>
      <c r="C38" s="26">
        <f t="shared" si="11"/>
        <v>0</v>
      </c>
      <c r="D38" s="26">
        <f t="shared" si="11"/>
        <v>1345816.45</v>
      </c>
      <c r="E38" s="26">
        <f t="shared" si="11"/>
        <v>0</v>
      </c>
      <c r="F38" s="26">
        <f t="shared" si="11"/>
        <v>60484.29</v>
      </c>
      <c r="G38" s="26">
        <f t="shared" si="11"/>
        <v>17132.53</v>
      </c>
      <c r="H38" s="12">
        <f t="shared" si="11"/>
        <v>1436639.59</v>
      </c>
    </row>
    <row r="39" spans="1:8" x14ac:dyDescent="0.25">
      <c r="A39" s="28" t="s">
        <v>10</v>
      </c>
      <c r="B39" s="15">
        <f t="shared" si="9"/>
        <v>3308334.9499999997</v>
      </c>
      <c r="C39" s="15">
        <f t="shared" si="11"/>
        <v>613926.13</v>
      </c>
      <c r="D39" s="15">
        <f t="shared" si="11"/>
        <v>3346760.15</v>
      </c>
      <c r="E39" s="15">
        <f t="shared" si="11"/>
        <v>287202.86</v>
      </c>
      <c r="F39" s="15">
        <f t="shared" si="11"/>
        <v>238513.36</v>
      </c>
      <c r="G39" s="15">
        <f t="shared" si="11"/>
        <v>325927.81999999995</v>
      </c>
      <c r="H39" s="17">
        <f t="shared" si="11"/>
        <v>8120665.2699999996</v>
      </c>
    </row>
    <row r="40" spans="1:8" x14ac:dyDescent="0.25">
      <c r="A40" s="34" t="s">
        <v>49</v>
      </c>
    </row>
    <row r="41" spans="1:8" x14ac:dyDescent="0.25">
      <c r="A41" s="33" t="s">
        <v>87</v>
      </c>
    </row>
  </sheetData>
  <pageMargins left="0.7" right="0.7" top="0.75" bottom="0.75" header="0.3" footer="0.3"/>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16384" width="40.42578125" style="2"/>
  </cols>
  <sheetData>
    <row r="1" spans="1:8" x14ac:dyDescent="0.25">
      <c r="A1" s="1" t="s">
        <v>77</v>
      </c>
    </row>
    <row r="2" spans="1:8" x14ac:dyDescent="0.25">
      <c r="A2" s="3" t="s">
        <v>0</v>
      </c>
    </row>
    <row r="3" spans="1:8" x14ac:dyDescent="0.25">
      <c r="B3" s="19" t="s">
        <v>13</v>
      </c>
      <c r="C3" s="20" t="s">
        <v>14</v>
      </c>
      <c r="D3" s="20" t="s">
        <v>15</v>
      </c>
      <c r="E3" s="20" t="s">
        <v>16</v>
      </c>
      <c r="F3" s="20" t="s">
        <v>17</v>
      </c>
      <c r="G3" s="18" t="s">
        <v>18</v>
      </c>
      <c r="H3" s="18" t="s">
        <v>1</v>
      </c>
    </row>
    <row r="4" spans="1:8" x14ac:dyDescent="0.25">
      <c r="A4" s="25" t="s">
        <v>32</v>
      </c>
      <c r="B4" s="6">
        <f>Men4_H!B4+Men4_F!B4</f>
        <v>12497.51</v>
      </c>
      <c r="C4" s="7">
        <f>Men4_H!C4+Men4_F!C4</f>
        <v>2039.8500000000001</v>
      </c>
      <c r="D4" s="7">
        <f>Men4_H!D4+Men4_F!D4</f>
        <v>638.94000000000005</v>
      </c>
      <c r="E4" s="7">
        <f>Men4_H!E4+Men4_F!E4</f>
        <v>179.55</v>
      </c>
      <c r="F4" s="7">
        <f>Men4_H!F4+Men4_F!F4</f>
        <v>151.04000000000002</v>
      </c>
      <c r="G4" s="7">
        <f>Men4_H!G4+Men4_F!G4</f>
        <v>137.29</v>
      </c>
      <c r="H4" s="8">
        <f>Men4_H!H4+Men4_F!H4</f>
        <v>15644.180000000002</v>
      </c>
    </row>
    <row r="5" spans="1:8" x14ac:dyDescent="0.25">
      <c r="A5" s="27" t="s">
        <v>26</v>
      </c>
      <c r="B5" s="10">
        <f>Men4_H!B5+Men4_F!B5</f>
        <v>59444.160000000003</v>
      </c>
      <c r="C5" s="11">
        <f>Men4_H!C5+Men4_F!C5</f>
        <v>22326.93</v>
      </c>
      <c r="D5" s="11">
        <f>Men4_H!D5+Men4_F!D5</f>
        <v>7816.74</v>
      </c>
      <c r="E5" s="11">
        <f>Men4_H!E5+Men4_F!E5</f>
        <v>3013.6400000000003</v>
      </c>
      <c r="F5" s="11">
        <f>Men4_H!F5+Men4_F!F5</f>
        <v>989.7</v>
      </c>
      <c r="G5" s="11">
        <f>Men4_H!G5+Men4_F!G5</f>
        <v>619.37</v>
      </c>
      <c r="H5" s="12">
        <f>Men4_H!H5+Men4_F!H5</f>
        <v>94210.540000000008</v>
      </c>
    </row>
    <row r="6" spans="1:8" x14ac:dyDescent="0.25">
      <c r="A6" s="27" t="s">
        <v>27</v>
      </c>
      <c r="B6" s="10">
        <f>Men4_H!B6+Men4_F!B6</f>
        <v>183983.08000000002</v>
      </c>
      <c r="C6" s="11">
        <f>Men4_H!C6+Men4_F!C6</f>
        <v>159924.28999999998</v>
      </c>
      <c r="D6" s="11">
        <f>Men4_H!D6+Men4_F!D6</f>
        <v>150575.47</v>
      </c>
      <c r="E6" s="11">
        <f>Men4_H!E6+Men4_F!E6</f>
        <v>145902.54999999999</v>
      </c>
      <c r="F6" s="11">
        <f>Men4_H!F6+Men4_F!F6</f>
        <v>77265.259999999995</v>
      </c>
      <c r="G6" s="11">
        <f>Men4_H!G6+Men4_F!G6</f>
        <v>34573.17</v>
      </c>
      <c r="H6" s="12">
        <f>Men4_H!H6+Men4_F!H6</f>
        <v>752223.82000000007</v>
      </c>
    </row>
    <row r="7" spans="1:8" x14ac:dyDescent="0.25">
      <c r="A7" s="27" t="s">
        <v>28</v>
      </c>
      <c r="B7" s="10">
        <f>Men4_H!B7+Men4_F!B7</f>
        <v>164982.04999999999</v>
      </c>
      <c r="C7" s="11">
        <f>Men4_H!C7+Men4_F!C7</f>
        <v>155826.94</v>
      </c>
      <c r="D7" s="11">
        <f>Men4_H!D7+Men4_F!D7</f>
        <v>168295.92</v>
      </c>
      <c r="E7" s="11">
        <f>Men4_H!E7+Men4_F!E7</f>
        <v>208279.18</v>
      </c>
      <c r="F7" s="11">
        <f>Men4_H!F7+Men4_F!F7</f>
        <v>150257.04</v>
      </c>
      <c r="G7" s="11">
        <f>Men4_H!G7+Men4_F!G7</f>
        <v>97689.16</v>
      </c>
      <c r="H7" s="12">
        <f>Men4_H!H7+Men4_F!H7</f>
        <v>945330.2899999998</v>
      </c>
    </row>
    <row r="8" spans="1:8" x14ac:dyDescent="0.25">
      <c r="A8" s="27" t="s">
        <v>29</v>
      </c>
      <c r="B8" s="10">
        <f>Men4_H!B8+Men4_F!B8</f>
        <v>127121.2</v>
      </c>
      <c r="C8" s="11">
        <f>Men4_H!C8+Men4_F!C8</f>
        <v>181878.99</v>
      </c>
      <c r="D8" s="11">
        <f>Men4_H!D8+Men4_F!D8</f>
        <v>93059.42</v>
      </c>
      <c r="E8" s="11">
        <f>Men4_H!E8+Men4_F!E8</f>
        <v>59279.199999999997</v>
      </c>
      <c r="F8" s="11">
        <f>Men4_H!F8+Men4_F!F8</f>
        <v>33853.560000000005</v>
      </c>
      <c r="G8" s="11">
        <f>Men4_H!G8+Men4_F!G8</f>
        <v>26498.75</v>
      </c>
      <c r="H8" s="12">
        <f>Men4_H!H8+Men4_F!H8</f>
        <v>521691.12000000005</v>
      </c>
    </row>
    <row r="9" spans="1:8" x14ac:dyDescent="0.25">
      <c r="A9" s="27" t="s">
        <v>30</v>
      </c>
      <c r="B9" s="10">
        <f>Men4_H!B9+Men4_F!B9</f>
        <v>161304.4</v>
      </c>
      <c r="C9" s="11">
        <f>Men4_H!C9+Men4_F!C9</f>
        <v>239599.16</v>
      </c>
      <c r="D9" s="11">
        <f>Men4_H!D9+Men4_F!D9</f>
        <v>60981.939999999995</v>
      </c>
      <c r="E9" s="11">
        <f>Men4_H!E9+Men4_F!E9</f>
        <v>26299.38</v>
      </c>
      <c r="F9" s="11">
        <f>Men4_H!F9+Men4_F!F9</f>
        <v>12502.769999999999</v>
      </c>
      <c r="G9" s="11">
        <f>Men4_H!G9+Men4_F!G9</f>
        <v>9482.6200000000008</v>
      </c>
      <c r="H9" s="12">
        <f>Men4_H!H9+Men4_F!H9</f>
        <v>510170.26999999996</v>
      </c>
    </row>
    <row r="10" spans="1:8" x14ac:dyDescent="0.25">
      <c r="A10" s="27" t="s">
        <v>31</v>
      </c>
      <c r="B10" s="10">
        <f>Men4_H!B10+Men4_F!B10</f>
        <v>91450.72</v>
      </c>
      <c r="C10" s="11">
        <f>Men4_H!C10+Men4_F!C10</f>
        <v>69538.14</v>
      </c>
      <c r="D10" s="11">
        <f>Men4_H!D10+Men4_F!D10</f>
        <v>10422.68</v>
      </c>
      <c r="E10" s="11">
        <f>Men4_H!E10+Men4_F!E10</f>
        <v>2978.3100000000004</v>
      </c>
      <c r="F10" s="11">
        <f>Men4_H!F10+Men4_F!F10</f>
        <v>1231.5999999999999</v>
      </c>
      <c r="G10" s="11">
        <f>Men4_H!G10+Men4_F!G10</f>
        <v>747.01</v>
      </c>
      <c r="H10" s="12">
        <f>Men4_H!H10+Men4_F!H10</f>
        <v>176368.46000000002</v>
      </c>
    </row>
    <row r="11" spans="1:8" x14ac:dyDescent="0.25">
      <c r="A11" s="13" t="s">
        <v>10</v>
      </c>
      <c r="B11" s="14">
        <f>Men4_H!B11+Men4_F!B11</f>
        <v>800783.11999999988</v>
      </c>
      <c r="C11" s="15">
        <f>Men4_H!C11+Men4_F!C11</f>
        <v>831134.29999999993</v>
      </c>
      <c r="D11" s="15">
        <f>Men4_H!D11+Men4_F!D11</f>
        <v>491791.11</v>
      </c>
      <c r="E11" s="15">
        <f>Men4_H!E11+Men4_F!E11</f>
        <v>445931.81</v>
      </c>
      <c r="F11" s="15">
        <f>Men4_H!F11+Men4_F!F11</f>
        <v>276250.97000000003</v>
      </c>
      <c r="G11" s="15">
        <f>Men4_H!G11+Men4_F!G11</f>
        <v>169747.37</v>
      </c>
      <c r="H11" s="17">
        <f>Men4_H!H11+Men4_F!H11</f>
        <v>3015638.6799999997</v>
      </c>
    </row>
    <row r="12" spans="1:8" x14ac:dyDescent="0.25">
      <c r="A12" s="34" t="s">
        <v>62</v>
      </c>
      <c r="B12" s="35"/>
      <c r="C12" s="35"/>
      <c r="D12" s="35"/>
      <c r="E12" s="35"/>
      <c r="F12" s="35"/>
      <c r="G12" s="35"/>
      <c r="H12" s="35"/>
    </row>
    <row r="13" spans="1:8" x14ac:dyDescent="0.25">
      <c r="A13" s="34" t="s">
        <v>49</v>
      </c>
      <c r="B13" s="35"/>
      <c r="C13" s="35"/>
      <c r="D13" s="35"/>
      <c r="E13" s="35"/>
      <c r="F13" s="35"/>
      <c r="G13" s="35"/>
      <c r="H13" s="35"/>
    </row>
    <row r="14" spans="1:8" x14ac:dyDescent="0.25">
      <c r="A14" s="33" t="s">
        <v>87</v>
      </c>
      <c r="B14" s="35"/>
      <c r="C14" s="35"/>
      <c r="D14" s="35"/>
      <c r="E14" s="35"/>
      <c r="F14" s="35"/>
      <c r="G14" s="35"/>
      <c r="H14" s="35"/>
    </row>
    <row r="16" spans="1:8" x14ac:dyDescent="0.25">
      <c r="A16" s="3" t="s">
        <v>11</v>
      </c>
    </row>
    <row r="17" spans="1:8" x14ac:dyDescent="0.25">
      <c r="B17" s="19" t="s">
        <v>13</v>
      </c>
      <c r="C17" s="20" t="s">
        <v>14</v>
      </c>
      <c r="D17" s="20" t="s">
        <v>15</v>
      </c>
      <c r="E17" s="20" t="s">
        <v>16</v>
      </c>
      <c r="F17" s="20" t="s">
        <v>17</v>
      </c>
      <c r="G17" s="18" t="s">
        <v>18</v>
      </c>
      <c r="H17" s="4" t="s">
        <v>1</v>
      </c>
    </row>
    <row r="18" spans="1:8" x14ac:dyDescent="0.25">
      <c r="A18" s="25" t="s">
        <v>32</v>
      </c>
      <c r="B18" s="6">
        <f>Men4_H!B18+Men4_F!B18</f>
        <v>193023.54</v>
      </c>
      <c r="C18" s="7">
        <f>Men4_H!C18+Men4_F!C18</f>
        <v>29446.57</v>
      </c>
      <c r="D18" s="7">
        <f>Men4_H!D18+Men4_F!D18</f>
        <v>5304.1</v>
      </c>
      <c r="E18" s="7">
        <f>Men4_H!E18+Men4_F!E18</f>
        <v>1510.42</v>
      </c>
      <c r="F18" s="7">
        <f>Men4_H!F18+Men4_F!F18</f>
        <v>540.54</v>
      </c>
      <c r="G18" s="7">
        <f>Men4_H!G18+Men4_F!G18</f>
        <v>422.14</v>
      </c>
      <c r="H18" s="8">
        <f>Men4_H!H18+Men4_F!H18</f>
        <v>230247.31000000003</v>
      </c>
    </row>
    <row r="19" spans="1:8" x14ac:dyDescent="0.25">
      <c r="A19" s="27" t="s">
        <v>26</v>
      </c>
      <c r="B19" s="10">
        <f>Men4_H!B19+Men4_F!B19</f>
        <v>652517.47</v>
      </c>
      <c r="C19" s="11">
        <f>Men4_H!C19+Men4_F!C19</f>
        <v>302005.19</v>
      </c>
      <c r="D19" s="11">
        <f>Men4_H!D19+Men4_F!D19</f>
        <v>70254.929999999993</v>
      </c>
      <c r="E19" s="11">
        <f>Men4_H!E19+Men4_F!E19</f>
        <v>19009.32</v>
      </c>
      <c r="F19" s="11">
        <f>Men4_H!F19+Men4_F!F19</f>
        <v>4609.9699999999993</v>
      </c>
      <c r="G19" s="11">
        <f>Men4_H!G19+Men4_F!G19</f>
        <v>2126.16</v>
      </c>
      <c r="H19" s="12">
        <f>Men4_H!H19+Men4_F!H19</f>
        <v>1050523.04</v>
      </c>
    </row>
    <row r="20" spans="1:8" x14ac:dyDescent="0.25">
      <c r="A20" s="27" t="s">
        <v>27</v>
      </c>
      <c r="B20" s="10">
        <f>Men4_H!B20+Men4_F!B20</f>
        <v>1576640.25</v>
      </c>
      <c r="C20" s="11">
        <f>Men4_H!C20+Men4_F!C20</f>
        <v>1261562.97</v>
      </c>
      <c r="D20" s="11">
        <f>Men4_H!D20+Men4_F!D20</f>
        <v>1078894.42</v>
      </c>
      <c r="E20" s="11">
        <f>Men4_H!E20+Men4_F!E20</f>
        <v>1061917.28</v>
      </c>
      <c r="F20" s="11">
        <f>Men4_H!F20+Men4_F!F20</f>
        <v>326843.20999999996</v>
      </c>
      <c r="G20" s="11">
        <f>Men4_H!G20+Men4_F!G20</f>
        <v>96049.09</v>
      </c>
      <c r="H20" s="12">
        <f>Men4_H!H20+Men4_F!H20</f>
        <v>5401907.2200000007</v>
      </c>
    </row>
    <row r="21" spans="1:8" x14ac:dyDescent="0.25">
      <c r="A21" s="27" t="s">
        <v>28</v>
      </c>
      <c r="B21" s="10">
        <f>Men4_H!B21+Men4_F!B21</f>
        <v>1652841.49</v>
      </c>
      <c r="C21" s="11">
        <f>Men4_H!C21+Men4_F!C21</f>
        <v>1469841.2000000002</v>
      </c>
      <c r="D21" s="11">
        <f>Men4_H!D21+Men4_F!D21</f>
        <v>1442364.76</v>
      </c>
      <c r="E21" s="11">
        <f>Men4_H!E21+Men4_F!E21</f>
        <v>1551784.54</v>
      </c>
      <c r="F21" s="11">
        <f>Men4_H!F21+Men4_F!F21</f>
        <v>555233.66999999993</v>
      </c>
      <c r="G21" s="11">
        <f>Men4_H!G21+Men4_F!G21</f>
        <v>164885.11000000002</v>
      </c>
      <c r="H21" s="12">
        <f>Men4_H!H21+Men4_F!H21</f>
        <v>6836950.7700000005</v>
      </c>
    </row>
    <row r="22" spans="1:8" x14ac:dyDescent="0.25">
      <c r="A22" s="27" t="s">
        <v>29</v>
      </c>
      <c r="B22" s="10">
        <f>Men4_H!B22+Men4_F!B22</f>
        <v>1515154.15</v>
      </c>
      <c r="C22" s="11">
        <f>Men4_H!C22+Men4_F!C22</f>
        <v>2081070.79</v>
      </c>
      <c r="D22" s="11">
        <f>Men4_H!D22+Men4_F!D22</f>
        <v>574176.41</v>
      </c>
      <c r="E22" s="11">
        <f>Men4_H!E22+Men4_F!E22</f>
        <v>197118.65</v>
      </c>
      <c r="F22" s="11">
        <f>Men4_H!F22+Men4_F!F22</f>
        <v>50473.72</v>
      </c>
      <c r="G22" s="11">
        <f>Men4_H!G22+Men4_F!G22</f>
        <v>19226.72</v>
      </c>
      <c r="H22" s="12">
        <f>Men4_H!H22+Men4_F!H22</f>
        <v>4437220.4399999995</v>
      </c>
    </row>
    <row r="23" spans="1:8" x14ac:dyDescent="0.25">
      <c r="A23" s="27" t="s">
        <v>30</v>
      </c>
      <c r="B23" s="10">
        <f>Men4_H!B23+Men4_F!B23</f>
        <v>1950087.59</v>
      </c>
      <c r="C23" s="11">
        <f>Men4_H!C23+Men4_F!C23</f>
        <v>2415267.42</v>
      </c>
      <c r="D23" s="11">
        <f>Men4_H!D23+Men4_F!D23</f>
        <v>226795.47</v>
      </c>
      <c r="E23" s="11">
        <f>Men4_H!E23+Men4_F!E23</f>
        <v>41999.9</v>
      </c>
      <c r="F23" s="11">
        <f>Men4_H!F23+Men4_F!F23</f>
        <v>10067.08</v>
      </c>
      <c r="G23" s="11">
        <f>Men4_H!G23+Men4_F!G23</f>
        <v>4139.92</v>
      </c>
      <c r="H23" s="12">
        <f>Men4_H!H23+Men4_F!H23</f>
        <v>4648357.3800000008</v>
      </c>
    </row>
    <row r="24" spans="1:8" x14ac:dyDescent="0.25">
      <c r="A24" s="27" t="s">
        <v>31</v>
      </c>
      <c r="B24" s="10">
        <f>Men4_H!B24+Men4_F!B24</f>
        <v>1506869.18</v>
      </c>
      <c r="C24" s="11">
        <f>Men4_H!C24+Men4_F!C24</f>
        <v>846385.48</v>
      </c>
      <c r="D24" s="11">
        <f>Men4_H!D24+Men4_F!D24</f>
        <v>59343.69</v>
      </c>
      <c r="E24" s="11">
        <f>Men4_H!E24+Men4_F!E24</f>
        <v>8441.93</v>
      </c>
      <c r="F24" s="11">
        <f>Men4_H!F24+Men4_F!F24</f>
        <v>1773.7199999999998</v>
      </c>
      <c r="G24" s="11">
        <f>Men4_H!G24+Men4_F!G24</f>
        <v>710.71</v>
      </c>
      <c r="H24" s="12">
        <f>Men4_H!H24+Men4_F!H24</f>
        <v>2423524.71</v>
      </c>
    </row>
    <row r="25" spans="1:8" x14ac:dyDescent="0.25">
      <c r="A25" s="13" t="s">
        <v>10</v>
      </c>
      <c r="B25" s="14">
        <f>Men4_H!B25+Men4_F!B25</f>
        <v>9047133.6699999999</v>
      </c>
      <c r="C25" s="15">
        <f>Men4_H!C25+Men4_F!C25</f>
        <v>8405579.620000001</v>
      </c>
      <c r="D25" s="15">
        <f>Men4_H!D25+Men4_F!D25</f>
        <v>3457133.7800000003</v>
      </c>
      <c r="E25" s="15">
        <f>Men4_H!E25+Men4_F!E25</f>
        <v>2881782.04</v>
      </c>
      <c r="F25" s="15">
        <f>Men4_H!F25+Men4_F!F25</f>
        <v>949541.9099999998</v>
      </c>
      <c r="G25" s="15">
        <f>Men4_H!G25+Men4_F!G25</f>
        <v>287559.85000000003</v>
      </c>
      <c r="H25" s="17">
        <f>Men4_H!H25+Men4_F!H25</f>
        <v>25028730.869999997</v>
      </c>
    </row>
    <row r="26" spans="1:8" x14ac:dyDescent="0.25">
      <c r="A26" s="34" t="s">
        <v>63</v>
      </c>
      <c r="B26" s="35"/>
      <c r="C26" s="35"/>
      <c r="D26" s="35"/>
      <c r="E26" s="35"/>
      <c r="F26" s="35"/>
      <c r="G26" s="35"/>
      <c r="H26" s="35"/>
    </row>
    <row r="27" spans="1:8" x14ac:dyDescent="0.25">
      <c r="A27" s="34" t="s">
        <v>49</v>
      </c>
      <c r="B27" s="35"/>
      <c r="C27" s="35"/>
      <c r="D27" s="35"/>
      <c r="E27" s="35"/>
      <c r="F27" s="35"/>
      <c r="G27" s="35"/>
      <c r="H27" s="35"/>
    </row>
    <row r="28" spans="1:8" x14ac:dyDescent="0.25">
      <c r="A28" s="33" t="s">
        <v>87</v>
      </c>
      <c r="B28" s="35"/>
      <c r="C28" s="35"/>
      <c r="D28" s="35"/>
      <c r="E28" s="35"/>
      <c r="F28" s="35"/>
      <c r="G28" s="35"/>
      <c r="H28" s="35"/>
    </row>
    <row r="30" spans="1:8" x14ac:dyDescent="0.25">
      <c r="A30" s="3" t="s">
        <v>12</v>
      </c>
    </row>
    <row r="31" spans="1:8" x14ac:dyDescent="0.25">
      <c r="B31" s="19" t="s">
        <v>13</v>
      </c>
      <c r="C31" s="20" t="s">
        <v>14</v>
      </c>
      <c r="D31" s="20" t="s">
        <v>15</v>
      </c>
      <c r="E31" s="20" t="s">
        <v>16</v>
      </c>
      <c r="F31" s="20" t="s">
        <v>17</v>
      </c>
      <c r="G31" s="18" t="s">
        <v>18</v>
      </c>
      <c r="H31" s="4" t="s">
        <v>1</v>
      </c>
    </row>
    <row r="32" spans="1:8" x14ac:dyDescent="0.25">
      <c r="A32" s="25" t="s">
        <v>32</v>
      </c>
      <c r="B32" s="6">
        <f t="shared" ref="B32:H39" si="0">B4+B18</f>
        <v>205521.05000000002</v>
      </c>
      <c r="C32" s="7">
        <f t="shared" si="0"/>
        <v>31486.42</v>
      </c>
      <c r="D32" s="7">
        <f t="shared" si="0"/>
        <v>5943.0400000000009</v>
      </c>
      <c r="E32" s="7">
        <f t="shared" si="0"/>
        <v>1689.97</v>
      </c>
      <c r="F32" s="7">
        <f t="shared" si="0"/>
        <v>691.57999999999993</v>
      </c>
      <c r="G32" s="7">
        <f t="shared" si="0"/>
        <v>559.42999999999995</v>
      </c>
      <c r="H32" s="8">
        <f t="shared" si="0"/>
        <v>245891.49000000002</v>
      </c>
    </row>
    <row r="33" spans="1:8" x14ac:dyDescent="0.25">
      <c r="A33" s="27" t="s">
        <v>26</v>
      </c>
      <c r="B33" s="10">
        <f t="shared" si="0"/>
        <v>711961.63</v>
      </c>
      <c r="C33" s="11">
        <f t="shared" si="0"/>
        <v>324332.12</v>
      </c>
      <c r="D33" s="11">
        <f t="shared" si="0"/>
        <v>78071.67</v>
      </c>
      <c r="E33" s="11">
        <f t="shared" si="0"/>
        <v>22022.959999999999</v>
      </c>
      <c r="F33" s="11">
        <f t="shared" si="0"/>
        <v>5599.6699999999992</v>
      </c>
      <c r="G33" s="11">
        <f t="shared" si="0"/>
        <v>2745.5299999999997</v>
      </c>
      <c r="H33" s="12">
        <f t="shared" si="0"/>
        <v>1144733.58</v>
      </c>
    </row>
    <row r="34" spans="1:8" x14ac:dyDescent="0.25">
      <c r="A34" s="27" t="s">
        <v>27</v>
      </c>
      <c r="B34" s="10">
        <f t="shared" si="0"/>
        <v>1760623.33</v>
      </c>
      <c r="C34" s="11">
        <f t="shared" si="0"/>
        <v>1421487.26</v>
      </c>
      <c r="D34" s="11">
        <f t="shared" si="0"/>
        <v>1229469.8899999999</v>
      </c>
      <c r="E34" s="11">
        <f t="shared" si="0"/>
        <v>1207819.83</v>
      </c>
      <c r="F34" s="11">
        <f t="shared" si="0"/>
        <v>404108.47</v>
      </c>
      <c r="G34" s="11">
        <f t="shared" si="0"/>
        <v>130622.26</v>
      </c>
      <c r="H34" s="12">
        <f t="shared" si="0"/>
        <v>6154131.040000001</v>
      </c>
    </row>
    <row r="35" spans="1:8" x14ac:dyDescent="0.25">
      <c r="A35" s="27" t="s">
        <v>28</v>
      </c>
      <c r="B35" s="10">
        <f t="shared" si="0"/>
        <v>1817823.54</v>
      </c>
      <c r="C35" s="11">
        <f t="shared" si="0"/>
        <v>1625668.1400000001</v>
      </c>
      <c r="D35" s="11">
        <f t="shared" si="0"/>
        <v>1610660.68</v>
      </c>
      <c r="E35" s="11">
        <f t="shared" si="0"/>
        <v>1760063.72</v>
      </c>
      <c r="F35" s="11">
        <f t="shared" si="0"/>
        <v>705490.71</v>
      </c>
      <c r="G35" s="11">
        <f t="shared" si="0"/>
        <v>262574.27</v>
      </c>
      <c r="H35" s="12">
        <f t="shared" si="0"/>
        <v>7782281.0600000005</v>
      </c>
    </row>
    <row r="36" spans="1:8" x14ac:dyDescent="0.25">
      <c r="A36" s="27" t="s">
        <v>29</v>
      </c>
      <c r="B36" s="10">
        <f t="shared" si="0"/>
        <v>1642275.3499999999</v>
      </c>
      <c r="C36" s="11">
        <f t="shared" si="0"/>
        <v>2262949.7800000003</v>
      </c>
      <c r="D36" s="11">
        <f t="shared" si="0"/>
        <v>667235.83000000007</v>
      </c>
      <c r="E36" s="11">
        <f t="shared" si="0"/>
        <v>256397.84999999998</v>
      </c>
      <c r="F36" s="11">
        <f t="shared" si="0"/>
        <v>84327.28</v>
      </c>
      <c r="G36" s="11">
        <f t="shared" si="0"/>
        <v>45725.47</v>
      </c>
      <c r="H36" s="12">
        <f t="shared" si="0"/>
        <v>4958911.5599999996</v>
      </c>
    </row>
    <row r="37" spans="1:8" x14ac:dyDescent="0.25">
      <c r="A37" s="27" t="s">
        <v>30</v>
      </c>
      <c r="B37" s="10">
        <f t="shared" si="0"/>
        <v>2111391.9900000002</v>
      </c>
      <c r="C37" s="11">
        <f t="shared" si="0"/>
        <v>2654866.58</v>
      </c>
      <c r="D37" s="11">
        <f t="shared" si="0"/>
        <v>287777.40999999997</v>
      </c>
      <c r="E37" s="11">
        <f t="shared" si="0"/>
        <v>68299.28</v>
      </c>
      <c r="F37" s="11">
        <f t="shared" si="0"/>
        <v>22569.85</v>
      </c>
      <c r="G37" s="11">
        <f t="shared" si="0"/>
        <v>13622.54</v>
      </c>
      <c r="H37" s="12">
        <f t="shared" si="0"/>
        <v>5158527.6500000004</v>
      </c>
    </row>
    <row r="38" spans="1:8" x14ac:dyDescent="0.25">
      <c r="A38" s="27" t="s">
        <v>31</v>
      </c>
      <c r="B38" s="10">
        <f t="shared" si="0"/>
        <v>1598319.9</v>
      </c>
      <c r="C38" s="11">
        <f t="shared" si="0"/>
        <v>915923.62</v>
      </c>
      <c r="D38" s="11">
        <f t="shared" si="0"/>
        <v>69766.37</v>
      </c>
      <c r="E38" s="11">
        <f t="shared" si="0"/>
        <v>11420.240000000002</v>
      </c>
      <c r="F38" s="11">
        <f t="shared" si="0"/>
        <v>3005.3199999999997</v>
      </c>
      <c r="G38" s="11">
        <f t="shared" si="0"/>
        <v>1457.72</v>
      </c>
      <c r="H38" s="12">
        <f t="shared" si="0"/>
        <v>2599893.17</v>
      </c>
    </row>
    <row r="39" spans="1:8" x14ac:dyDescent="0.25">
      <c r="A39" s="13" t="s">
        <v>10</v>
      </c>
      <c r="B39" s="14">
        <f t="shared" si="0"/>
        <v>9847916.7899999991</v>
      </c>
      <c r="C39" s="15">
        <f t="shared" si="0"/>
        <v>9236713.9200000018</v>
      </c>
      <c r="D39" s="15">
        <f t="shared" si="0"/>
        <v>3948924.89</v>
      </c>
      <c r="E39" s="15">
        <f t="shared" si="0"/>
        <v>3327713.85</v>
      </c>
      <c r="F39" s="15">
        <f t="shared" si="0"/>
        <v>1225792.8799999999</v>
      </c>
      <c r="G39" s="15">
        <f t="shared" si="0"/>
        <v>457307.22000000003</v>
      </c>
      <c r="H39" s="17">
        <f t="shared" si="0"/>
        <v>28044369.549999997</v>
      </c>
    </row>
    <row r="40" spans="1:8" x14ac:dyDescent="0.25">
      <c r="A40" s="34" t="s">
        <v>49</v>
      </c>
    </row>
    <row r="41" spans="1:8" x14ac:dyDescent="0.25">
      <c r="A41" s="33" t="s">
        <v>87</v>
      </c>
    </row>
  </sheetData>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16384" width="40.42578125" style="2"/>
  </cols>
  <sheetData>
    <row r="1" spans="1:8" x14ac:dyDescent="0.25">
      <c r="A1" s="1" t="s">
        <v>78</v>
      </c>
    </row>
    <row r="2" spans="1:8" x14ac:dyDescent="0.25">
      <c r="A2" s="3" t="s">
        <v>0</v>
      </c>
    </row>
    <row r="3" spans="1:8" x14ac:dyDescent="0.25">
      <c r="B3" s="19" t="s">
        <v>13</v>
      </c>
      <c r="C3" s="20" t="s">
        <v>14</v>
      </c>
      <c r="D3" s="20" t="s">
        <v>15</v>
      </c>
      <c r="E3" s="20" t="s">
        <v>16</v>
      </c>
      <c r="F3" s="20" t="s">
        <v>17</v>
      </c>
      <c r="G3" s="18" t="s">
        <v>18</v>
      </c>
      <c r="H3" s="18" t="s">
        <v>1</v>
      </c>
    </row>
    <row r="4" spans="1:8" x14ac:dyDescent="0.25">
      <c r="A4" s="25" t="s">
        <v>32</v>
      </c>
      <c r="B4" s="6">
        <v>6478.59</v>
      </c>
      <c r="C4" s="7">
        <v>1188.8800000000001</v>
      </c>
      <c r="D4" s="7">
        <v>447.44</v>
      </c>
      <c r="E4" s="7">
        <v>134.28</v>
      </c>
      <c r="F4" s="7">
        <v>114.54</v>
      </c>
      <c r="G4" s="7">
        <v>106.75</v>
      </c>
      <c r="H4" s="8">
        <f>SUM(B4:G4)</f>
        <v>8470.4800000000014</v>
      </c>
    </row>
    <row r="5" spans="1:8" x14ac:dyDescent="0.25">
      <c r="A5" s="27" t="s">
        <v>26</v>
      </c>
      <c r="B5" s="10">
        <v>29494.91</v>
      </c>
      <c r="C5" s="11">
        <v>14940.03</v>
      </c>
      <c r="D5" s="11">
        <v>5562.01</v>
      </c>
      <c r="E5" s="11">
        <v>2284.5100000000002</v>
      </c>
      <c r="F5" s="11">
        <v>789.4</v>
      </c>
      <c r="G5" s="11">
        <v>504.78</v>
      </c>
      <c r="H5" s="12">
        <f t="shared" ref="H5:H10" si="0">SUM(B5:G5)</f>
        <v>53575.640000000007</v>
      </c>
    </row>
    <row r="6" spans="1:8" x14ac:dyDescent="0.25">
      <c r="A6" s="27" t="s">
        <v>27</v>
      </c>
      <c r="B6" s="10">
        <v>117690.61</v>
      </c>
      <c r="C6" s="11">
        <v>120290.54</v>
      </c>
      <c r="D6" s="11">
        <v>120587.04</v>
      </c>
      <c r="E6" s="11">
        <v>129015.64</v>
      </c>
      <c r="F6" s="11">
        <v>70447.81</v>
      </c>
      <c r="G6" s="11">
        <v>31259.89</v>
      </c>
      <c r="H6" s="12">
        <f t="shared" si="0"/>
        <v>589291.53</v>
      </c>
    </row>
    <row r="7" spans="1:8" x14ac:dyDescent="0.25">
      <c r="A7" s="27" t="s">
        <v>28</v>
      </c>
      <c r="B7" s="10">
        <v>106111.72</v>
      </c>
      <c r="C7" s="11">
        <v>100012.92</v>
      </c>
      <c r="D7" s="11">
        <v>121655.55</v>
      </c>
      <c r="E7" s="11">
        <v>182582.65</v>
      </c>
      <c r="F7" s="11">
        <v>139624.57</v>
      </c>
      <c r="G7" s="11">
        <v>91215.45</v>
      </c>
      <c r="H7" s="12">
        <f t="shared" si="0"/>
        <v>741202.85999999987</v>
      </c>
    </row>
    <row r="8" spans="1:8" x14ac:dyDescent="0.25">
      <c r="A8" s="27" t="s">
        <v>29</v>
      </c>
      <c r="B8" s="10">
        <v>58082.720000000001</v>
      </c>
      <c r="C8" s="11">
        <v>150438.93</v>
      </c>
      <c r="D8" s="11">
        <v>79710.23</v>
      </c>
      <c r="E8" s="11">
        <v>54137.27</v>
      </c>
      <c r="F8" s="11">
        <v>32197.4</v>
      </c>
      <c r="G8" s="11">
        <v>25628.43</v>
      </c>
      <c r="H8" s="12">
        <f t="shared" si="0"/>
        <v>400194.98000000004</v>
      </c>
    </row>
    <row r="9" spans="1:8" x14ac:dyDescent="0.25">
      <c r="A9" s="27" t="s">
        <v>30</v>
      </c>
      <c r="B9" s="10">
        <v>58132.24</v>
      </c>
      <c r="C9" s="11">
        <v>218992.89</v>
      </c>
      <c r="D9" s="11">
        <v>56155.839999999997</v>
      </c>
      <c r="E9" s="11">
        <v>25100.58</v>
      </c>
      <c r="F9" s="11">
        <v>12155.97</v>
      </c>
      <c r="G9" s="11">
        <v>9287.6200000000008</v>
      </c>
      <c r="H9" s="12">
        <f t="shared" si="0"/>
        <v>379825.13999999996</v>
      </c>
    </row>
    <row r="10" spans="1:8" x14ac:dyDescent="0.25">
      <c r="A10" s="27" t="s">
        <v>31</v>
      </c>
      <c r="B10" s="10">
        <v>21794.11</v>
      </c>
      <c r="C10" s="11">
        <v>57666.25</v>
      </c>
      <c r="D10" s="11">
        <v>8657.34</v>
      </c>
      <c r="E10" s="11">
        <v>2659.07</v>
      </c>
      <c r="F10" s="11">
        <v>1156.51</v>
      </c>
      <c r="G10" s="11">
        <v>707.57</v>
      </c>
      <c r="H10" s="12">
        <f t="shared" si="0"/>
        <v>92640.85</v>
      </c>
    </row>
    <row r="11" spans="1:8" x14ac:dyDescent="0.25">
      <c r="A11" s="13" t="s">
        <v>10</v>
      </c>
      <c r="B11" s="14">
        <f>SUM(B4:B10)</f>
        <v>397784.89999999997</v>
      </c>
      <c r="C11" s="15">
        <f t="shared" ref="C11:H11" si="1">SUM(C4:C10)</f>
        <v>663530.43999999994</v>
      </c>
      <c r="D11" s="15">
        <f t="shared" si="1"/>
        <v>392775.45</v>
      </c>
      <c r="E11" s="15">
        <f t="shared" si="1"/>
        <v>395914</v>
      </c>
      <c r="F11" s="15">
        <f t="shared" si="1"/>
        <v>256486.2</v>
      </c>
      <c r="G11" s="15">
        <f t="shared" si="1"/>
        <v>158710.49</v>
      </c>
      <c r="H11" s="17">
        <f t="shared" si="1"/>
        <v>2265201.48</v>
      </c>
    </row>
    <row r="12" spans="1:8" x14ac:dyDescent="0.25">
      <c r="A12" s="34" t="s">
        <v>62</v>
      </c>
      <c r="B12" s="35"/>
      <c r="C12" s="35"/>
      <c r="D12" s="35"/>
      <c r="E12" s="35"/>
      <c r="F12" s="35"/>
      <c r="G12" s="35"/>
      <c r="H12" s="35"/>
    </row>
    <row r="13" spans="1:8" x14ac:dyDescent="0.25">
      <c r="A13" s="34" t="s">
        <v>49</v>
      </c>
      <c r="B13" s="35"/>
      <c r="C13" s="35"/>
      <c r="D13" s="35"/>
      <c r="E13" s="35"/>
      <c r="F13" s="35"/>
      <c r="G13" s="35"/>
      <c r="H13" s="35"/>
    </row>
    <row r="14" spans="1:8" x14ac:dyDescent="0.25">
      <c r="A14" s="33" t="s">
        <v>87</v>
      </c>
      <c r="B14" s="35"/>
      <c r="C14" s="35"/>
      <c r="D14" s="35"/>
      <c r="E14" s="35"/>
      <c r="F14" s="35"/>
      <c r="G14" s="35"/>
      <c r="H14" s="35"/>
    </row>
    <row r="16" spans="1:8" x14ac:dyDescent="0.25">
      <c r="A16" s="3" t="s">
        <v>11</v>
      </c>
    </row>
    <row r="17" spans="1:8" x14ac:dyDescent="0.25">
      <c r="B17" s="19" t="s">
        <v>13</v>
      </c>
      <c r="C17" s="20" t="s">
        <v>14</v>
      </c>
      <c r="D17" s="20" t="s">
        <v>15</v>
      </c>
      <c r="E17" s="20" t="s">
        <v>16</v>
      </c>
      <c r="F17" s="20" t="s">
        <v>17</v>
      </c>
      <c r="G17" s="18" t="s">
        <v>18</v>
      </c>
      <c r="H17" s="4" t="s">
        <v>1</v>
      </c>
    </row>
    <row r="18" spans="1:8" x14ac:dyDescent="0.25">
      <c r="A18" s="25" t="s">
        <v>32</v>
      </c>
      <c r="B18" s="6">
        <v>86999.85</v>
      </c>
      <c r="C18" s="7">
        <v>17061.28</v>
      </c>
      <c r="D18" s="7">
        <v>3112.83</v>
      </c>
      <c r="E18" s="7">
        <v>1081.23</v>
      </c>
      <c r="F18" s="7">
        <v>375.77</v>
      </c>
      <c r="G18" s="7">
        <v>302.86</v>
      </c>
      <c r="H18" s="8">
        <f>SUM(B18:G18)</f>
        <v>108933.82</v>
      </c>
    </row>
    <row r="19" spans="1:8" x14ac:dyDescent="0.25">
      <c r="A19" s="27" t="s">
        <v>26</v>
      </c>
      <c r="B19" s="10">
        <v>315813.65000000002</v>
      </c>
      <c r="C19" s="11">
        <v>240219.72</v>
      </c>
      <c r="D19" s="11">
        <v>53869.84</v>
      </c>
      <c r="E19" s="11">
        <v>15592.8</v>
      </c>
      <c r="F19" s="11">
        <v>3847.74</v>
      </c>
      <c r="G19" s="11">
        <v>1760.44</v>
      </c>
      <c r="H19" s="12">
        <f t="shared" ref="H19:H24" si="2">SUM(B19:G19)</f>
        <v>631104.18999999994</v>
      </c>
    </row>
    <row r="20" spans="1:8" x14ac:dyDescent="0.25">
      <c r="A20" s="27" t="s">
        <v>27</v>
      </c>
      <c r="B20" s="10">
        <v>939400.5</v>
      </c>
      <c r="C20" s="11">
        <v>993610.71</v>
      </c>
      <c r="D20" s="11">
        <v>891333.29</v>
      </c>
      <c r="E20" s="11">
        <v>991935.46</v>
      </c>
      <c r="F20" s="11">
        <v>305369.03999999998</v>
      </c>
      <c r="G20" s="11">
        <v>86838.37</v>
      </c>
      <c r="H20" s="12">
        <f t="shared" si="2"/>
        <v>4208487.37</v>
      </c>
    </row>
    <row r="21" spans="1:8" x14ac:dyDescent="0.25">
      <c r="A21" s="27" t="s">
        <v>28</v>
      </c>
      <c r="B21" s="10">
        <v>971367.11</v>
      </c>
      <c r="C21" s="11">
        <v>989701.93</v>
      </c>
      <c r="D21" s="11">
        <v>1134914.81</v>
      </c>
      <c r="E21" s="11">
        <v>1455369.76</v>
      </c>
      <c r="F21" s="11">
        <v>531144.56999999995</v>
      </c>
      <c r="G21" s="11">
        <v>155237.41</v>
      </c>
      <c r="H21" s="12">
        <f t="shared" si="2"/>
        <v>5237735.5900000008</v>
      </c>
    </row>
    <row r="22" spans="1:8" x14ac:dyDescent="0.25">
      <c r="A22" s="27" t="s">
        <v>29</v>
      </c>
      <c r="B22" s="10">
        <v>626676.66</v>
      </c>
      <c r="C22" s="11">
        <v>1884077.01</v>
      </c>
      <c r="D22" s="11">
        <v>532747.05000000005</v>
      </c>
      <c r="E22" s="11">
        <v>188510.44</v>
      </c>
      <c r="F22" s="11">
        <v>48312.25</v>
      </c>
      <c r="G22" s="11">
        <v>18377.810000000001</v>
      </c>
      <c r="H22" s="12">
        <f t="shared" si="2"/>
        <v>3298701.2199999997</v>
      </c>
    </row>
    <row r="23" spans="1:8" x14ac:dyDescent="0.25">
      <c r="A23" s="27" t="s">
        <v>30</v>
      </c>
      <c r="B23" s="10">
        <v>563359.27</v>
      </c>
      <c r="C23" s="11">
        <v>2277320.48</v>
      </c>
      <c r="D23" s="11">
        <v>209390.91</v>
      </c>
      <c r="E23" s="11">
        <v>39097.68</v>
      </c>
      <c r="F23" s="11">
        <v>9459.4</v>
      </c>
      <c r="G23" s="11">
        <v>3899.37</v>
      </c>
      <c r="H23" s="12">
        <f t="shared" si="2"/>
        <v>3102527.1100000003</v>
      </c>
    </row>
    <row r="24" spans="1:8" x14ac:dyDescent="0.25">
      <c r="A24" s="27" t="s">
        <v>31</v>
      </c>
      <c r="B24" s="10">
        <v>292369.75</v>
      </c>
      <c r="C24" s="11">
        <v>722928.79</v>
      </c>
      <c r="D24" s="11">
        <v>46651.3</v>
      </c>
      <c r="E24" s="11">
        <v>6689.69</v>
      </c>
      <c r="F24" s="11">
        <v>1430.82</v>
      </c>
      <c r="G24" s="11">
        <v>542.39</v>
      </c>
      <c r="H24" s="12">
        <f t="shared" si="2"/>
        <v>1070612.74</v>
      </c>
    </row>
    <row r="25" spans="1:8" x14ac:dyDescent="0.25">
      <c r="A25" s="13" t="s">
        <v>10</v>
      </c>
      <c r="B25" s="14">
        <f>SUM(B18:B24)</f>
        <v>3795986.79</v>
      </c>
      <c r="C25" s="15">
        <f t="shared" ref="C25" si="3">SUM(C18:C24)</f>
        <v>7124919.9200000009</v>
      </c>
      <c r="D25" s="15">
        <f t="shared" ref="D25" si="4">SUM(D18:D24)</f>
        <v>2872020.0300000003</v>
      </c>
      <c r="E25" s="15">
        <f t="shared" ref="E25" si="5">SUM(E18:E24)</f>
        <v>2698277.06</v>
      </c>
      <c r="F25" s="15">
        <f t="shared" ref="F25" si="6">SUM(F18:F24)</f>
        <v>899939.58999999985</v>
      </c>
      <c r="G25" s="15">
        <f t="shared" ref="G25:H25" si="7">SUM(G18:G24)</f>
        <v>266958.65000000002</v>
      </c>
      <c r="H25" s="17">
        <f t="shared" si="7"/>
        <v>17658102.039999999</v>
      </c>
    </row>
    <row r="26" spans="1:8" x14ac:dyDescent="0.25">
      <c r="A26" s="34" t="s">
        <v>63</v>
      </c>
      <c r="B26" s="35"/>
      <c r="C26" s="35"/>
      <c r="D26" s="35"/>
      <c r="E26" s="35"/>
      <c r="F26" s="35"/>
      <c r="G26" s="35"/>
      <c r="H26" s="35"/>
    </row>
    <row r="27" spans="1:8" x14ac:dyDescent="0.25">
      <c r="A27" s="34" t="s">
        <v>49</v>
      </c>
      <c r="B27" s="35"/>
      <c r="C27" s="35"/>
      <c r="D27" s="35"/>
      <c r="E27" s="35"/>
      <c r="F27" s="35"/>
      <c r="G27" s="35"/>
      <c r="H27" s="35"/>
    </row>
    <row r="28" spans="1:8" x14ac:dyDescent="0.25">
      <c r="A28" s="33" t="s">
        <v>87</v>
      </c>
      <c r="B28" s="35"/>
      <c r="C28" s="35"/>
      <c r="D28" s="35"/>
      <c r="E28" s="35"/>
      <c r="F28" s="35"/>
      <c r="G28" s="35"/>
      <c r="H28" s="35"/>
    </row>
    <row r="30" spans="1:8" x14ac:dyDescent="0.25">
      <c r="A30" s="3" t="s">
        <v>12</v>
      </c>
    </row>
    <row r="31" spans="1:8" x14ac:dyDescent="0.25">
      <c r="B31" s="19" t="s">
        <v>13</v>
      </c>
      <c r="C31" s="20" t="s">
        <v>14</v>
      </c>
      <c r="D31" s="20" t="s">
        <v>15</v>
      </c>
      <c r="E31" s="20" t="s">
        <v>16</v>
      </c>
      <c r="F31" s="20" t="s">
        <v>17</v>
      </c>
      <c r="G31" s="18" t="s">
        <v>18</v>
      </c>
      <c r="H31" s="4" t="s">
        <v>1</v>
      </c>
    </row>
    <row r="32" spans="1:8" x14ac:dyDescent="0.25">
      <c r="A32" s="25" t="s">
        <v>32</v>
      </c>
      <c r="B32" s="6">
        <f t="shared" ref="B32:H39" si="8">B4+B18</f>
        <v>93478.44</v>
      </c>
      <c r="C32" s="7">
        <f t="shared" si="8"/>
        <v>18250.16</v>
      </c>
      <c r="D32" s="7">
        <f t="shared" si="8"/>
        <v>3560.27</v>
      </c>
      <c r="E32" s="7">
        <f t="shared" si="8"/>
        <v>1215.51</v>
      </c>
      <c r="F32" s="7">
        <f t="shared" si="8"/>
        <v>490.31</v>
      </c>
      <c r="G32" s="7">
        <f t="shared" si="8"/>
        <v>409.61</v>
      </c>
      <c r="H32" s="8">
        <f t="shared" si="8"/>
        <v>117404.3</v>
      </c>
    </row>
    <row r="33" spans="1:8" x14ac:dyDescent="0.25">
      <c r="A33" s="27" t="s">
        <v>26</v>
      </c>
      <c r="B33" s="10">
        <f t="shared" si="8"/>
        <v>345308.56</v>
      </c>
      <c r="C33" s="11">
        <f t="shared" si="8"/>
        <v>255159.75</v>
      </c>
      <c r="D33" s="11">
        <f t="shared" si="8"/>
        <v>59431.85</v>
      </c>
      <c r="E33" s="11">
        <f t="shared" si="8"/>
        <v>17877.309999999998</v>
      </c>
      <c r="F33" s="11">
        <f t="shared" si="8"/>
        <v>4637.1399999999994</v>
      </c>
      <c r="G33" s="11">
        <f t="shared" si="8"/>
        <v>2265.2200000000003</v>
      </c>
      <c r="H33" s="12">
        <f t="shared" si="8"/>
        <v>684679.83</v>
      </c>
    </row>
    <row r="34" spans="1:8" x14ac:dyDescent="0.25">
      <c r="A34" s="27" t="s">
        <v>27</v>
      </c>
      <c r="B34" s="10">
        <f t="shared" si="8"/>
        <v>1057091.1100000001</v>
      </c>
      <c r="C34" s="11">
        <f t="shared" si="8"/>
        <v>1113901.25</v>
      </c>
      <c r="D34" s="11">
        <f t="shared" si="8"/>
        <v>1011920.3300000001</v>
      </c>
      <c r="E34" s="11">
        <f t="shared" si="8"/>
        <v>1120951.0999999999</v>
      </c>
      <c r="F34" s="11">
        <f t="shared" si="8"/>
        <v>375816.85</v>
      </c>
      <c r="G34" s="11">
        <f t="shared" si="8"/>
        <v>118098.26</v>
      </c>
      <c r="H34" s="12">
        <f t="shared" si="8"/>
        <v>4797778.9000000004</v>
      </c>
    </row>
    <row r="35" spans="1:8" x14ac:dyDescent="0.25">
      <c r="A35" s="27" t="s">
        <v>28</v>
      </c>
      <c r="B35" s="10">
        <f t="shared" si="8"/>
        <v>1077478.83</v>
      </c>
      <c r="C35" s="11">
        <f t="shared" si="8"/>
        <v>1089714.8500000001</v>
      </c>
      <c r="D35" s="11">
        <f t="shared" si="8"/>
        <v>1256570.3600000001</v>
      </c>
      <c r="E35" s="11">
        <f t="shared" si="8"/>
        <v>1637952.41</v>
      </c>
      <c r="F35" s="11">
        <f t="shared" si="8"/>
        <v>670769.1399999999</v>
      </c>
      <c r="G35" s="11">
        <f t="shared" si="8"/>
        <v>246452.86</v>
      </c>
      <c r="H35" s="12">
        <f t="shared" si="8"/>
        <v>5978938.4500000011</v>
      </c>
    </row>
    <row r="36" spans="1:8" x14ac:dyDescent="0.25">
      <c r="A36" s="27" t="s">
        <v>29</v>
      </c>
      <c r="B36" s="10">
        <f t="shared" si="8"/>
        <v>684759.38</v>
      </c>
      <c r="C36" s="11">
        <f t="shared" si="8"/>
        <v>2034515.94</v>
      </c>
      <c r="D36" s="11">
        <f t="shared" si="8"/>
        <v>612457.28</v>
      </c>
      <c r="E36" s="11">
        <f t="shared" si="8"/>
        <v>242647.71</v>
      </c>
      <c r="F36" s="11">
        <f t="shared" si="8"/>
        <v>80509.649999999994</v>
      </c>
      <c r="G36" s="11">
        <f t="shared" si="8"/>
        <v>44006.240000000005</v>
      </c>
      <c r="H36" s="12">
        <f t="shared" si="8"/>
        <v>3698896.1999999997</v>
      </c>
    </row>
    <row r="37" spans="1:8" x14ac:dyDescent="0.25">
      <c r="A37" s="27" t="s">
        <v>30</v>
      </c>
      <c r="B37" s="10">
        <f t="shared" si="8"/>
        <v>621491.51</v>
      </c>
      <c r="C37" s="11">
        <f t="shared" si="8"/>
        <v>2496313.37</v>
      </c>
      <c r="D37" s="11">
        <f t="shared" si="8"/>
        <v>265546.75</v>
      </c>
      <c r="E37" s="11">
        <f t="shared" si="8"/>
        <v>64198.26</v>
      </c>
      <c r="F37" s="11">
        <f t="shared" si="8"/>
        <v>21615.37</v>
      </c>
      <c r="G37" s="11">
        <f t="shared" si="8"/>
        <v>13186.990000000002</v>
      </c>
      <c r="H37" s="12">
        <f t="shared" si="8"/>
        <v>3482352.2500000005</v>
      </c>
    </row>
    <row r="38" spans="1:8" x14ac:dyDescent="0.25">
      <c r="A38" s="27" t="s">
        <v>31</v>
      </c>
      <c r="B38" s="10">
        <f t="shared" si="8"/>
        <v>314163.86</v>
      </c>
      <c r="C38" s="11">
        <f t="shared" si="8"/>
        <v>780595.04</v>
      </c>
      <c r="D38" s="11">
        <f t="shared" si="8"/>
        <v>55308.639999999999</v>
      </c>
      <c r="E38" s="11">
        <f t="shared" si="8"/>
        <v>9348.76</v>
      </c>
      <c r="F38" s="11">
        <f t="shared" si="8"/>
        <v>2587.33</v>
      </c>
      <c r="G38" s="11">
        <f t="shared" si="8"/>
        <v>1249.96</v>
      </c>
      <c r="H38" s="12">
        <f t="shared" si="8"/>
        <v>1163253.5900000001</v>
      </c>
    </row>
    <row r="39" spans="1:8" x14ac:dyDescent="0.25">
      <c r="A39" s="13" t="s">
        <v>10</v>
      </c>
      <c r="B39" s="14">
        <f t="shared" si="8"/>
        <v>4193771.69</v>
      </c>
      <c r="C39" s="15">
        <f t="shared" si="8"/>
        <v>7788450.3600000013</v>
      </c>
      <c r="D39" s="15">
        <f t="shared" si="8"/>
        <v>3264795.4800000004</v>
      </c>
      <c r="E39" s="15">
        <f t="shared" si="8"/>
        <v>3094191.06</v>
      </c>
      <c r="F39" s="15">
        <f t="shared" si="8"/>
        <v>1156425.7899999998</v>
      </c>
      <c r="G39" s="15">
        <f t="shared" si="8"/>
        <v>425669.14</v>
      </c>
      <c r="H39" s="17">
        <f t="shared" si="8"/>
        <v>19923303.52</v>
      </c>
    </row>
    <row r="40" spans="1:8" x14ac:dyDescent="0.25">
      <c r="A40" s="34" t="s">
        <v>49</v>
      </c>
    </row>
    <row r="41" spans="1:8" x14ac:dyDescent="0.25">
      <c r="A41" s="33" t="s">
        <v>87</v>
      </c>
    </row>
  </sheetData>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Sommaire</vt:lpstr>
      <vt:lpstr>Men0</vt:lpstr>
      <vt:lpstr>Men1</vt:lpstr>
      <vt:lpstr>Men2</vt:lpstr>
      <vt:lpstr>Men3</vt:lpstr>
      <vt:lpstr>Men3_H</vt:lpstr>
      <vt:lpstr>Men3_F</vt:lpstr>
      <vt:lpstr>Men4</vt:lpstr>
      <vt:lpstr>Men4_H</vt:lpstr>
      <vt:lpstr>Men4_F</vt:lpstr>
      <vt:lpstr>Men5</vt:lpstr>
      <vt:lpstr>Men6</vt:lpstr>
      <vt:lpstr>Men7</vt:lpstr>
      <vt:lpstr>Men7_H</vt:lpstr>
      <vt:lpstr>Men7_F</vt:lpstr>
      <vt:lpstr>Men0!Zone_d_impression</vt:lpstr>
      <vt:lpstr>'Men1'!Zone_d_impression</vt:lpstr>
      <vt:lpstr>'Men2'!Zone_d_impression</vt:lpstr>
      <vt:lpstr>'Men3'!Zone_d_impression</vt:lpstr>
      <vt:lpstr>Men3_F!Zone_d_impression</vt:lpstr>
      <vt:lpstr>Men3_H!Zone_d_impression</vt:lpstr>
      <vt:lpstr>'Men4'!Zone_d_impression</vt:lpstr>
      <vt:lpstr>Men4_F!Zone_d_impression</vt:lpstr>
      <vt:lpstr>Men4_H!Zone_d_impression</vt:lpstr>
      <vt:lpstr>'Men5'!Zone_d_impression</vt:lpstr>
      <vt:lpstr>'Men6'!Zone_d_impression</vt:lpstr>
      <vt:lpstr>'Men7'!Zone_d_impression</vt:lpstr>
      <vt:lpstr>Men7_F!Zone_d_impression</vt:lpstr>
      <vt:lpstr>Men7_H!Zone_d_impression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AUNAY Typhaine</cp:lastModifiedBy>
  <cp:lastPrinted>2016-11-23T12:36:58Z</cp:lastPrinted>
  <dcterms:created xsi:type="dcterms:W3CDTF">2016-11-17T08:02:28Z</dcterms:created>
  <dcterms:modified xsi:type="dcterms:W3CDTF">2018-02-21T09:46:46Z</dcterms:modified>
</cp:coreProperties>
</file>