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an01gar.ac.int\dgef\BELLECHASSE\DSED\100_Personnel\30-Typhaine\RP2014\Chiffres-Clés2014\"/>
    </mc:Choice>
  </mc:AlternateContent>
  <bookViews>
    <workbookView xWindow="0" yWindow="0" windowWidth="21600" windowHeight="9735"/>
  </bookViews>
  <sheets>
    <sheet name="Sommaire" sheetId="12" r:id="rId1"/>
    <sheet name="Fam0" sheetId="11" r:id="rId2"/>
    <sheet name="Fam1" sheetId="1" r:id="rId3"/>
    <sheet name="Fam2" sheetId="2" r:id="rId4"/>
    <sheet name="Fam3" sheetId="5" r:id="rId5"/>
    <sheet name="Fam4" sheetId="3" r:id="rId6"/>
    <sheet name="Fam5" sheetId="6" r:id="rId7"/>
    <sheet name="Fam6" sheetId="7" r:id="rId8"/>
    <sheet name="Fam7" sheetId="8" r:id="rId9"/>
    <sheet name="Fam8" sheetId="9" r:id="rId10"/>
    <sheet name="Fam9" sheetId="10" r:id="rId11"/>
  </sheets>
  <definedNames>
    <definedName name="_xlnm.Print_Area" localSheetId="1">Fam0!$A$1:$G$12</definedName>
    <definedName name="_xlnm.Print_Area" localSheetId="2">'Fam1'!$A$1:$H$57</definedName>
    <definedName name="_xlnm.Print_Area" localSheetId="3">'Fam2'!$A$1:$H$27</definedName>
    <definedName name="_xlnm.Print_Area" localSheetId="4">'Fam3'!$A$1:$H$59</definedName>
    <definedName name="_xlnm.Print_Area" localSheetId="5">'Fam4'!$A$1:$H$44</definedName>
    <definedName name="_xlnm.Print_Area" localSheetId="6">'Fam5'!$A$1:$H$46</definedName>
    <definedName name="_xlnm.Print_Area" localSheetId="7">'Fam6'!$A$1:$I$46</definedName>
    <definedName name="_xlnm.Print_Area" localSheetId="8">'Fam7'!$A$1:$I$28</definedName>
    <definedName name="_xlnm.Print_Area" localSheetId="9">'Fam8'!$A$1:$I$61</definedName>
    <definedName name="_xlnm.Print_Area" localSheetId="10">'Fam9'!$A$1:$I$46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1" i="10" l="1"/>
  <c r="A15" i="10"/>
  <c r="A41" i="9"/>
  <c r="A20" i="9"/>
  <c r="A19" i="8"/>
  <c r="A9" i="8"/>
  <c r="A31" i="7"/>
  <c r="A15" i="7"/>
  <c r="A31" i="6"/>
  <c r="A15" i="6"/>
  <c r="A8" i="11"/>
  <c r="G28" i="10" l="1"/>
  <c r="F28" i="10"/>
  <c r="E28" i="10"/>
  <c r="D28" i="10"/>
  <c r="C28" i="10"/>
  <c r="B28" i="10"/>
  <c r="H28" i="10" s="1"/>
  <c r="H27" i="10"/>
  <c r="H26" i="10"/>
  <c r="H25" i="10"/>
  <c r="H24" i="10"/>
  <c r="H23" i="10"/>
  <c r="H22" i="10"/>
  <c r="H21" i="10"/>
  <c r="H20" i="10"/>
  <c r="H5" i="10"/>
  <c r="H6" i="10"/>
  <c r="H7" i="10"/>
  <c r="H8" i="10"/>
  <c r="H9" i="10"/>
  <c r="H10" i="10"/>
  <c r="H11" i="10"/>
  <c r="H4" i="10"/>
  <c r="C12" i="10"/>
  <c r="H12" i="10" s="1"/>
  <c r="D12" i="10"/>
  <c r="E12" i="10"/>
  <c r="F12" i="10"/>
  <c r="G12" i="10"/>
  <c r="B12" i="10"/>
  <c r="G38" i="9"/>
  <c r="F38" i="9"/>
  <c r="E38" i="9"/>
  <c r="D38" i="9"/>
  <c r="C38" i="9"/>
  <c r="B38" i="9"/>
  <c r="H37" i="9"/>
  <c r="H36" i="9"/>
  <c r="H35" i="9"/>
  <c r="H34" i="9"/>
  <c r="H33" i="9"/>
  <c r="H32" i="9"/>
  <c r="H31" i="9"/>
  <c r="H30" i="9"/>
  <c r="H29" i="9"/>
  <c r="H28" i="9"/>
  <c r="H27" i="9"/>
  <c r="H26" i="9"/>
  <c r="H25" i="9"/>
  <c r="C17" i="9"/>
  <c r="D17" i="9"/>
  <c r="E17" i="9"/>
  <c r="F17" i="9"/>
  <c r="G17" i="9"/>
  <c r="B17" i="9"/>
  <c r="H5" i="9"/>
  <c r="H17" i="9" s="1"/>
  <c r="H6" i="9"/>
  <c r="H7" i="9"/>
  <c r="H8" i="9"/>
  <c r="H9" i="9"/>
  <c r="H10" i="9"/>
  <c r="H11" i="9"/>
  <c r="H12" i="9"/>
  <c r="H13" i="9"/>
  <c r="H14" i="9"/>
  <c r="H15" i="9"/>
  <c r="H16" i="9"/>
  <c r="H4" i="9"/>
  <c r="G16" i="8"/>
  <c r="F16" i="8"/>
  <c r="E16" i="8"/>
  <c r="D16" i="8"/>
  <c r="C16" i="8"/>
  <c r="B16" i="8"/>
  <c r="H15" i="8"/>
  <c r="H14" i="8"/>
  <c r="H16" i="8" s="1"/>
  <c r="C6" i="8"/>
  <c r="D6" i="8"/>
  <c r="E6" i="8"/>
  <c r="F6" i="8"/>
  <c r="G6" i="8"/>
  <c r="B6" i="8"/>
  <c r="H5" i="8"/>
  <c r="H4" i="8"/>
  <c r="H6" i="8" s="1"/>
  <c r="G28" i="7"/>
  <c r="F28" i="7"/>
  <c r="E28" i="7"/>
  <c r="D28" i="7"/>
  <c r="C28" i="7"/>
  <c r="B28" i="7"/>
  <c r="H27" i="7"/>
  <c r="H26" i="7"/>
  <c r="H25" i="7"/>
  <c r="H24" i="7"/>
  <c r="H23" i="7"/>
  <c r="H22" i="7"/>
  <c r="H21" i="7"/>
  <c r="H20" i="7"/>
  <c r="C12" i="7"/>
  <c r="D12" i="7"/>
  <c r="E12" i="7"/>
  <c r="F12" i="7"/>
  <c r="G12" i="7"/>
  <c r="B12" i="7"/>
  <c r="H5" i="7"/>
  <c r="H6" i="7"/>
  <c r="H7" i="7"/>
  <c r="H8" i="7"/>
  <c r="H9" i="7"/>
  <c r="H10" i="7"/>
  <c r="H11" i="7"/>
  <c r="H4" i="7"/>
  <c r="F28" i="6"/>
  <c r="E28" i="6"/>
  <c r="D28" i="6"/>
  <c r="C28" i="6"/>
  <c r="B28" i="6"/>
  <c r="G27" i="6"/>
  <c r="G26" i="6"/>
  <c r="G25" i="6"/>
  <c r="G24" i="6"/>
  <c r="G23" i="6"/>
  <c r="G22" i="6"/>
  <c r="G21" i="6"/>
  <c r="G20" i="6"/>
  <c r="G5" i="6"/>
  <c r="G6" i="6"/>
  <c r="G7" i="6"/>
  <c r="G8" i="6"/>
  <c r="G9" i="6"/>
  <c r="G10" i="6"/>
  <c r="G11" i="6"/>
  <c r="G4" i="6"/>
  <c r="C12" i="6"/>
  <c r="D12" i="6"/>
  <c r="E12" i="6"/>
  <c r="F12" i="6"/>
  <c r="B12" i="6"/>
  <c r="F27" i="3"/>
  <c r="E27" i="3"/>
  <c r="D27" i="3"/>
  <c r="C27" i="3"/>
  <c r="B27" i="3"/>
  <c r="G26" i="3"/>
  <c r="G25" i="3"/>
  <c r="G24" i="3"/>
  <c r="G23" i="3"/>
  <c r="G22" i="3"/>
  <c r="G21" i="3"/>
  <c r="G20" i="3"/>
  <c r="G19" i="3"/>
  <c r="G5" i="3"/>
  <c r="G6" i="3"/>
  <c r="G7" i="3"/>
  <c r="G8" i="3"/>
  <c r="G9" i="3"/>
  <c r="G10" i="3"/>
  <c r="G11" i="3"/>
  <c r="G12" i="3"/>
  <c r="G4" i="3"/>
  <c r="C12" i="3"/>
  <c r="D12" i="3"/>
  <c r="E12" i="3"/>
  <c r="F12" i="3"/>
  <c r="B12" i="3"/>
  <c r="F37" i="5"/>
  <c r="E37" i="5"/>
  <c r="D37" i="5"/>
  <c r="C37" i="5"/>
  <c r="B37" i="5"/>
  <c r="G36" i="5"/>
  <c r="G35" i="5"/>
  <c r="G34" i="5"/>
  <c r="G33" i="5"/>
  <c r="G32" i="5"/>
  <c r="G31" i="5"/>
  <c r="G30" i="5"/>
  <c r="G29" i="5"/>
  <c r="G28" i="5"/>
  <c r="G27" i="5"/>
  <c r="G26" i="5"/>
  <c r="G25" i="5"/>
  <c r="G24" i="5"/>
  <c r="C17" i="5"/>
  <c r="D17" i="5"/>
  <c r="E17" i="5"/>
  <c r="F17" i="5"/>
  <c r="B17" i="5"/>
  <c r="G5" i="5"/>
  <c r="G6" i="5"/>
  <c r="G7" i="5"/>
  <c r="G8" i="5"/>
  <c r="G9" i="5"/>
  <c r="G10" i="5"/>
  <c r="G11" i="5"/>
  <c r="G12" i="5"/>
  <c r="G13" i="5"/>
  <c r="G14" i="5"/>
  <c r="G15" i="5"/>
  <c r="G16" i="5"/>
  <c r="G4" i="5"/>
  <c r="F15" i="2"/>
  <c r="E15" i="2"/>
  <c r="D15" i="2"/>
  <c r="C15" i="2"/>
  <c r="B15" i="2"/>
  <c r="G14" i="2"/>
  <c r="G13" i="2"/>
  <c r="G15" i="2" s="1"/>
  <c r="C6" i="2"/>
  <c r="D6" i="2"/>
  <c r="E6" i="2"/>
  <c r="F6" i="2"/>
  <c r="B6" i="2"/>
  <c r="G5" i="2"/>
  <c r="G4" i="2"/>
  <c r="G6" i="2" s="1"/>
  <c r="F35" i="1"/>
  <c r="E35" i="1"/>
  <c r="D35" i="1"/>
  <c r="C35" i="1"/>
  <c r="B35" i="1"/>
  <c r="G34" i="1"/>
  <c r="G33" i="1"/>
  <c r="G32" i="1"/>
  <c r="G31" i="1"/>
  <c r="G30" i="1"/>
  <c r="G29" i="1"/>
  <c r="G28" i="1"/>
  <c r="G27" i="1"/>
  <c r="G26" i="1"/>
  <c r="G25" i="1"/>
  <c r="G24" i="1"/>
  <c r="G23" i="1"/>
  <c r="C16" i="1"/>
  <c r="D16" i="1"/>
  <c r="E16" i="1"/>
  <c r="F16" i="1"/>
  <c r="B16" i="1"/>
  <c r="G5" i="1"/>
  <c r="G6" i="1"/>
  <c r="G7" i="1"/>
  <c r="G8" i="1"/>
  <c r="G9" i="1"/>
  <c r="G10" i="1"/>
  <c r="G11" i="1"/>
  <c r="G12" i="1"/>
  <c r="G13" i="1"/>
  <c r="G14" i="1"/>
  <c r="G15" i="1"/>
  <c r="G4" i="1"/>
  <c r="H38" i="9" l="1"/>
  <c r="H12" i="7"/>
  <c r="H28" i="7"/>
  <c r="G28" i="6"/>
  <c r="G37" i="5"/>
  <c r="G17" i="5"/>
  <c r="G27" i="3"/>
  <c r="G35" i="1"/>
  <c r="G16" i="1"/>
  <c r="G12" i="6"/>
  <c r="H44" i="10"/>
  <c r="G44" i="10"/>
  <c r="F44" i="10"/>
  <c r="E44" i="10"/>
  <c r="D44" i="10"/>
  <c r="C44" i="10"/>
  <c r="B44" i="10"/>
  <c r="H43" i="10"/>
  <c r="G43" i="10"/>
  <c r="F43" i="10"/>
  <c r="E43" i="10"/>
  <c r="D43" i="10"/>
  <c r="C43" i="10"/>
  <c r="B43" i="10"/>
  <c r="H42" i="10"/>
  <c r="G42" i="10"/>
  <c r="F42" i="10"/>
  <c r="E42" i="10"/>
  <c r="D42" i="10"/>
  <c r="C42" i="10"/>
  <c r="B42" i="10"/>
  <c r="H41" i="10"/>
  <c r="G41" i="10"/>
  <c r="F41" i="10"/>
  <c r="E41" i="10"/>
  <c r="D41" i="10"/>
  <c r="C41" i="10"/>
  <c r="B41" i="10"/>
  <c r="H40" i="10"/>
  <c r="G40" i="10"/>
  <c r="F40" i="10"/>
  <c r="E40" i="10"/>
  <c r="D40" i="10"/>
  <c r="C40" i="10"/>
  <c r="B40" i="10"/>
  <c r="H39" i="10"/>
  <c r="G39" i="10"/>
  <c r="F39" i="10"/>
  <c r="E39" i="10"/>
  <c r="D39" i="10"/>
  <c r="C39" i="10"/>
  <c r="B39" i="10"/>
  <c r="H38" i="10"/>
  <c r="G38" i="10"/>
  <c r="F38" i="10"/>
  <c r="E38" i="10"/>
  <c r="D38" i="10"/>
  <c r="C38" i="10"/>
  <c r="B38" i="10"/>
  <c r="H37" i="10"/>
  <c r="G37" i="10"/>
  <c r="F37" i="10"/>
  <c r="E37" i="10"/>
  <c r="D37" i="10"/>
  <c r="C37" i="10"/>
  <c r="B37" i="10"/>
  <c r="H36" i="10"/>
  <c r="G36" i="10"/>
  <c r="F36" i="10"/>
  <c r="E36" i="10"/>
  <c r="D36" i="10"/>
  <c r="C36" i="10"/>
  <c r="B36" i="10"/>
  <c r="B49" i="9"/>
  <c r="C49" i="9"/>
  <c r="D49" i="9"/>
  <c r="E49" i="9"/>
  <c r="F49" i="9"/>
  <c r="G49" i="9"/>
  <c r="H49" i="9"/>
  <c r="B50" i="9"/>
  <c r="C50" i="9"/>
  <c r="D50" i="9"/>
  <c r="E50" i="9"/>
  <c r="F50" i="9"/>
  <c r="G50" i="9"/>
  <c r="H50" i="9"/>
  <c r="B51" i="9"/>
  <c r="C51" i="9"/>
  <c r="D51" i="9"/>
  <c r="E51" i="9"/>
  <c r="F51" i="9"/>
  <c r="G51" i="9"/>
  <c r="H51" i="9"/>
  <c r="B52" i="9"/>
  <c r="C52" i="9"/>
  <c r="D52" i="9"/>
  <c r="E52" i="9"/>
  <c r="F52" i="9"/>
  <c r="G52" i="9"/>
  <c r="H52" i="9"/>
  <c r="B53" i="9"/>
  <c r="C53" i="9"/>
  <c r="D53" i="9"/>
  <c r="E53" i="9"/>
  <c r="F53" i="9"/>
  <c r="G53" i="9"/>
  <c r="H53" i="9"/>
  <c r="B54" i="9"/>
  <c r="C54" i="9"/>
  <c r="D54" i="9"/>
  <c r="E54" i="9"/>
  <c r="F54" i="9"/>
  <c r="G54" i="9"/>
  <c r="H54" i="9"/>
  <c r="H59" i="9"/>
  <c r="G59" i="9"/>
  <c r="F59" i="9"/>
  <c r="E59" i="9"/>
  <c r="D59" i="9"/>
  <c r="C59" i="9"/>
  <c r="B59" i="9"/>
  <c r="H58" i="9"/>
  <c r="G58" i="9"/>
  <c r="F58" i="9"/>
  <c r="E58" i="9"/>
  <c r="D58" i="9"/>
  <c r="C58" i="9"/>
  <c r="B58" i="9"/>
  <c r="H57" i="9"/>
  <c r="G57" i="9"/>
  <c r="F57" i="9"/>
  <c r="E57" i="9"/>
  <c r="D57" i="9"/>
  <c r="C57" i="9"/>
  <c r="B57" i="9"/>
  <c r="H56" i="9"/>
  <c r="G56" i="9"/>
  <c r="F56" i="9"/>
  <c r="E56" i="9"/>
  <c r="D56" i="9"/>
  <c r="C56" i="9"/>
  <c r="B56" i="9"/>
  <c r="H55" i="9"/>
  <c r="G55" i="9"/>
  <c r="F55" i="9"/>
  <c r="E55" i="9"/>
  <c r="D55" i="9"/>
  <c r="C55" i="9"/>
  <c r="B55" i="9"/>
  <c r="H48" i="9"/>
  <c r="G48" i="9"/>
  <c r="F48" i="9"/>
  <c r="E48" i="9"/>
  <c r="D48" i="9"/>
  <c r="C48" i="9"/>
  <c r="B48" i="9"/>
  <c r="H47" i="9"/>
  <c r="G47" i="9"/>
  <c r="F47" i="9"/>
  <c r="E47" i="9"/>
  <c r="D47" i="9"/>
  <c r="C47" i="9"/>
  <c r="B47" i="9"/>
  <c r="H46" i="9"/>
  <c r="G46" i="9"/>
  <c r="F46" i="9"/>
  <c r="E46" i="9"/>
  <c r="D46" i="9"/>
  <c r="C46" i="9"/>
  <c r="B46" i="9"/>
  <c r="H26" i="8" l="1"/>
  <c r="G26" i="8"/>
  <c r="F26" i="8"/>
  <c r="E26" i="8"/>
  <c r="D26" i="8"/>
  <c r="C26" i="8"/>
  <c r="B26" i="8"/>
  <c r="H25" i="8"/>
  <c r="G25" i="8"/>
  <c r="F25" i="8"/>
  <c r="E25" i="8"/>
  <c r="D25" i="8"/>
  <c r="C25" i="8"/>
  <c r="B25" i="8"/>
  <c r="H24" i="8"/>
  <c r="G24" i="8"/>
  <c r="F24" i="8"/>
  <c r="E24" i="8"/>
  <c r="D24" i="8"/>
  <c r="C24" i="8"/>
  <c r="B24" i="8"/>
  <c r="H44" i="7"/>
  <c r="G44" i="7"/>
  <c r="F44" i="7"/>
  <c r="E44" i="7"/>
  <c r="D44" i="7"/>
  <c r="C44" i="7"/>
  <c r="B44" i="7"/>
  <c r="H43" i="7"/>
  <c r="G43" i="7"/>
  <c r="F43" i="7"/>
  <c r="E43" i="7"/>
  <c r="D43" i="7"/>
  <c r="C43" i="7"/>
  <c r="B43" i="7"/>
  <c r="H42" i="7"/>
  <c r="G42" i="7"/>
  <c r="F42" i="7"/>
  <c r="E42" i="7"/>
  <c r="D42" i="7"/>
  <c r="C42" i="7"/>
  <c r="B42" i="7"/>
  <c r="H41" i="7"/>
  <c r="G41" i="7"/>
  <c r="F41" i="7"/>
  <c r="E41" i="7"/>
  <c r="D41" i="7"/>
  <c r="C41" i="7"/>
  <c r="B41" i="7"/>
  <c r="H40" i="7"/>
  <c r="G40" i="7"/>
  <c r="F40" i="7"/>
  <c r="E40" i="7"/>
  <c r="D40" i="7"/>
  <c r="C40" i="7"/>
  <c r="B40" i="7"/>
  <c r="H39" i="7"/>
  <c r="G39" i="7"/>
  <c r="F39" i="7"/>
  <c r="E39" i="7"/>
  <c r="D39" i="7"/>
  <c r="C39" i="7"/>
  <c r="B39" i="7"/>
  <c r="H38" i="7"/>
  <c r="G38" i="7"/>
  <c r="F38" i="7"/>
  <c r="E38" i="7"/>
  <c r="D38" i="7"/>
  <c r="C38" i="7"/>
  <c r="B38" i="7"/>
  <c r="H37" i="7"/>
  <c r="G37" i="7"/>
  <c r="F37" i="7"/>
  <c r="E37" i="7"/>
  <c r="D37" i="7"/>
  <c r="C37" i="7"/>
  <c r="B37" i="7"/>
  <c r="H36" i="7"/>
  <c r="G36" i="7"/>
  <c r="F36" i="7"/>
  <c r="E36" i="7"/>
  <c r="D36" i="7"/>
  <c r="C36" i="7"/>
  <c r="B36" i="7"/>
  <c r="G44" i="6"/>
  <c r="F44" i="6"/>
  <c r="E44" i="6"/>
  <c r="D44" i="6"/>
  <c r="C44" i="6"/>
  <c r="B44" i="6"/>
  <c r="G43" i="6"/>
  <c r="F43" i="6"/>
  <c r="E43" i="6"/>
  <c r="D43" i="6"/>
  <c r="C43" i="6"/>
  <c r="B43" i="6"/>
  <c r="G42" i="6"/>
  <c r="F42" i="6"/>
  <c r="E42" i="6"/>
  <c r="D42" i="6"/>
  <c r="C42" i="6"/>
  <c r="B42" i="6"/>
  <c r="G41" i="6"/>
  <c r="F41" i="6"/>
  <c r="E41" i="6"/>
  <c r="D41" i="6"/>
  <c r="C41" i="6"/>
  <c r="B41" i="6"/>
  <c r="G40" i="6"/>
  <c r="F40" i="6"/>
  <c r="E40" i="6"/>
  <c r="D40" i="6"/>
  <c r="C40" i="6"/>
  <c r="B40" i="6"/>
  <c r="G39" i="6"/>
  <c r="F39" i="6"/>
  <c r="E39" i="6"/>
  <c r="D39" i="6"/>
  <c r="C39" i="6"/>
  <c r="B39" i="6"/>
  <c r="G38" i="6"/>
  <c r="F38" i="6"/>
  <c r="E38" i="6"/>
  <c r="D38" i="6"/>
  <c r="C38" i="6"/>
  <c r="B38" i="6"/>
  <c r="G37" i="6"/>
  <c r="F37" i="6"/>
  <c r="E37" i="6"/>
  <c r="D37" i="6"/>
  <c r="C37" i="6"/>
  <c r="B37" i="6"/>
  <c r="G36" i="6"/>
  <c r="F36" i="6"/>
  <c r="E36" i="6"/>
  <c r="D36" i="6"/>
  <c r="C36" i="6"/>
  <c r="B36" i="6"/>
  <c r="B55" i="5" l="1"/>
  <c r="C55" i="5"/>
  <c r="D55" i="5"/>
  <c r="E55" i="5"/>
  <c r="F55" i="5"/>
  <c r="G55" i="5"/>
  <c r="G57" i="5" l="1"/>
  <c r="F57" i="5"/>
  <c r="E57" i="5"/>
  <c r="D57" i="5"/>
  <c r="C57" i="5"/>
  <c r="B57" i="5"/>
  <c r="G56" i="5"/>
  <c r="F56" i="5"/>
  <c r="E56" i="5"/>
  <c r="D56" i="5"/>
  <c r="C56" i="5"/>
  <c r="B56" i="5"/>
  <c r="G54" i="5"/>
  <c r="F54" i="5"/>
  <c r="E54" i="5"/>
  <c r="D54" i="5"/>
  <c r="C54" i="5"/>
  <c r="B54" i="5"/>
  <c r="G53" i="5"/>
  <c r="F53" i="5"/>
  <c r="E53" i="5"/>
  <c r="D53" i="5"/>
  <c r="C53" i="5"/>
  <c r="B53" i="5"/>
  <c r="G52" i="5"/>
  <c r="F52" i="5"/>
  <c r="E52" i="5"/>
  <c r="D52" i="5"/>
  <c r="C52" i="5"/>
  <c r="B52" i="5"/>
  <c r="G51" i="5"/>
  <c r="F51" i="5"/>
  <c r="E51" i="5"/>
  <c r="D51" i="5"/>
  <c r="C51" i="5"/>
  <c r="B51" i="5"/>
  <c r="G50" i="5"/>
  <c r="F50" i="5"/>
  <c r="E50" i="5"/>
  <c r="D50" i="5"/>
  <c r="C50" i="5"/>
  <c r="B50" i="5"/>
  <c r="G49" i="5"/>
  <c r="F49" i="5"/>
  <c r="E49" i="5"/>
  <c r="D49" i="5"/>
  <c r="C49" i="5"/>
  <c r="B49" i="5"/>
  <c r="G48" i="5"/>
  <c r="F48" i="5"/>
  <c r="E48" i="5"/>
  <c r="D48" i="5"/>
  <c r="C48" i="5"/>
  <c r="B48" i="5"/>
  <c r="G47" i="5"/>
  <c r="F47" i="5"/>
  <c r="E47" i="5"/>
  <c r="D47" i="5"/>
  <c r="C47" i="5"/>
  <c r="B47" i="5"/>
  <c r="G46" i="5"/>
  <c r="F46" i="5"/>
  <c r="E46" i="5"/>
  <c r="D46" i="5"/>
  <c r="C46" i="5"/>
  <c r="B46" i="5"/>
  <c r="G45" i="5"/>
  <c r="F45" i="5"/>
  <c r="E45" i="5"/>
  <c r="D45" i="5"/>
  <c r="C45" i="5"/>
  <c r="B45" i="5"/>
  <c r="G44" i="5"/>
  <c r="F44" i="5"/>
  <c r="E44" i="5"/>
  <c r="D44" i="5"/>
  <c r="C44" i="5"/>
  <c r="B44" i="5"/>
  <c r="G42" i="3" l="1"/>
  <c r="F42" i="3"/>
  <c r="E42" i="3"/>
  <c r="D42" i="3"/>
  <c r="C42" i="3"/>
  <c r="B42" i="3"/>
  <c r="G41" i="3"/>
  <c r="F41" i="3"/>
  <c r="E41" i="3"/>
  <c r="D41" i="3"/>
  <c r="C41" i="3"/>
  <c r="B41" i="3"/>
  <c r="G40" i="3"/>
  <c r="F40" i="3"/>
  <c r="E40" i="3"/>
  <c r="D40" i="3"/>
  <c r="C40" i="3"/>
  <c r="B40" i="3"/>
  <c r="G39" i="3"/>
  <c r="F39" i="3"/>
  <c r="E39" i="3"/>
  <c r="D39" i="3"/>
  <c r="C39" i="3"/>
  <c r="B39" i="3"/>
  <c r="G38" i="3"/>
  <c r="F38" i="3"/>
  <c r="E38" i="3"/>
  <c r="D38" i="3"/>
  <c r="C38" i="3"/>
  <c r="B38" i="3"/>
  <c r="G37" i="3"/>
  <c r="F37" i="3"/>
  <c r="E37" i="3"/>
  <c r="D37" i="3"/>
  <c r="C37" i="3"/>
  <c r="B37" i="3"/>
  <c r="G36" i="3"/>
  <c r="F36" i="3"/>
  <c r="E36" i="3"/>
  <c r="D36" i="3"/>
  <c r="C36" i="3"/>
  <c r="B36" i="3"/>
  <c r="G35" i="3"/>
  <c r="F35" i="3"/>
  <c r="E35" i="3"/>
  <c r="D35" i="3"/>
  <c r="C35" i="3"/>
  <c r="B35" i="3"/>
  <c r="G34" i="3"/>
  <c r="F34" i="3"/>
  <c r="E34" i="3"/>
  <c r="D34" i="3"/>
  <c r="C34" i="3"/>
  <c r="B34" i="3"/>
  <c r="G24" i="2" l="1"/>
  <c r="F24" i="2"/>
  <c r="E24" i="2"/>
  <c r="D24" i="2"/>
  <c r="C24" i="2"/>
  <c r="B24" i="2"/>
  <c r="G23" i="2"/>
  <c r="F23" i="2"/>
  <c r="E23" i="2"/>
  <c r="D23" i="2"/>
  <c r="C23" i="2"/>
  <c r="B23" i="2"/>
  <c r="G22" i="2"/>
  <c r="F22" i="2"/>
  <c r="E22" i="2"/>
  <c r="D22" i="2"/>
  <c r="C22" i="2"/>
  <c r="B22" i="2"/>
  <c r="C42" i="1" l="1"/>
  <c r="D42" i="1"/>
  <c r="E42" i="1"/>
  <c r="F42" i="1"/>
  <c r="G42" i="1"/>
  <c r="C43" i="1"/>
  <c r="D43" i="1"/>
  <c r="E43" i="1"/>
  <c r="F43" i="1"/>
  <c r="G43" i="1"/>
  <c r="C44" i="1"/>
  <c r="D44" i="1"/>
  <c r="E44" i="1"/>
  <c r="F44" i="1"/>
  <c r="G44" i="1"/>
  <c r="C45" i="1"/>
  <c r="D45" i="1"/>
  <c r="E45" i="1"/>
  <c r="F45" i="1"/>
  <c r="G45" i="1"/>
  <c r="C46" i="1"/>
  <c r="D46" i="1"/>
  <c r="E46" i="1"/>
  <c r="F46" i="1"/>
  <c r="G46" i="1"/>
  <c r="C47" i="1"/>
  <c r="D47" i="1"/>
  <c r="E47" i="1"/>
  <c r="F47" i="1"/>
  <c r="G47" i="1"/>
  <c r="C48" i="1"/>
  <c r="D48" i="1"/>
  <c r="E48" i="1"/>
  <c r="F48" i="1"/>
  <c r="G48" i="1"/>
  <c r="C49" i="1"/>
  <c r="D49" i="1"/>
  <c r="E49" i="1"/>
  <c r="F49" i="1"/>
  <c r="G49" i="1"/>
  <c r="C50" i="1"/>
  <c r="D50" i="1"/>
  <c r="E50" i="1"/>
  <c r="F50" i="1"/>
  <c r="G50" i="1"/>
  <c r="C51" i="1"/>
  <c r="D51" i="1"/>
  <c r="E51" i="1"/>
  <c r="F51" i="1"/>
  <c r="G51" i="1"/>
  <c r="C52" i="1"/>
  <c r="D52" i="1"/>
  <c r="E52" i="1"/>
  <c r="F52" i="1"/>
  <c r="G52" i="1"/>
  <c r="C53" i="1"/>
  <c r="D53" i="1"/>
  <c r="E53" i="1"/>
  <c r="F53" i="1"/>
  <c r="G53" i="1"/>
  <c r="C54" i="1"/>
  <c r="D54" i="1"/>
  <c r="E54" i="1"/>
  <c r="F54" i="1"/>
  <c r="G54" i="1"/>
  <c r="B43" i="1"/>
  <c r="B44" i="1"/>
  <c r="B45" i="1"/>
  <c r="B46" i="1"/>
  <c r="B47" i="1"/>
  <c r="B48" i="1"/>
  <c r="B49" i="1"/>
  <c r="B50" i="1"/>
  <c r="B51" i="1"/>
  <c r="B52" i="1"/>
  <c r="B53" i="1"/>
  <c r="B54" i="1"/>
  <c r="B42" i="1"/>
</calcChain>
</file>

<file path=xl/sharedStrings.xml><?xml version="1.0" encoding="utf-8"?>
<sst xmlns="http://schemas.openxmlformats.org/spreadsheetml/2006/main" count="554" uniqueCount="86">
  <si>
    <t>Familles selon le type de famille et le nombre d'enfants de moins de 25 ans</t>
  </si>
  <si>
    <t>Immigrés</t>
  </si>
  <si>
    <t xml:space="preserve">Aucun enfant de moins de 25 ans </t>
  </si>
  <si>
    <t xml:space="preserve">1 enfant de moins de 25 ans </t>
  </si>
  <si>
    <t xml:space="preserve">2 enfants de moins de 25 ans </t>
  </si>
  <si>
    <t xml:space="preserve">3 enfants de moins de 25 ans </t>
  </si>
  <si>
    <t xml:space="preserve">4 enfants ou plus de moins de 25 ans </t>
  </si>
  <si>
    <t>Ensemble</t>
  </si>
  <si>
    <t>Famille monoparentale composée d'un homme "actif ayant un emploi"</t>
  </si>
  <si>
    <t>Famille monoparentale composée d'un homme autre que "actif ayant un emploi"</t>
  </si>
  <si>
    <t>Famille monoparentale composée d'une femme "actif ayant un emploi"</t>
  </si>
  <si>
    <t>Famille monoparentale composée d'une femme autre que "actif ayant un emploi"</t>
  </si>
  <si>
    <t>Couple sans enfant composé de deux "actifs ayant un emploi"</t>
  </si>
  <si>
    <t>Couple sans enfant composé d'un seul homme "actif ayant un emploi"</t>
  </si>
  <si>
    <t>Couple sans enfant composé d'une seule femme "actif ayant un emploi"</t>
  </si>
  <si>
    <t>Couple sans enfant dont aucun des deux n'est "actif ayant un emploi"</t>
  </si>
  <si>
    <t>Couples avec enfant(s) composé de deux "actif ayant un emploi"</t>
  </si>
  <si>
    <t>Couples avec enfant(s) composé d'un seul homme "actif ayant un emploi"</t>
  </si>
  <si>
    <t>Couples avec enfant(s) composé d'une seule femme "actif ayant un emploi"</t>
  </si>
  <si>
    <t>Couples avec enfant(s) dont aucun des deux n'est "actif ayant un emploi"</t>
  </si>
  <si>
    <t>Non immigrés</t>
  </si>
  <si>
    <t>Population totale</t>
  </si>
  <si>
    <t>Couples selon le statut conjugual des conjoints et le nombre d'enfants de moins de 25 ans</t>
  </si>
  <si>
    <t>Couple de deux personnes mariées</t>
  </si>
  <si>
    <t>Couple de deux personnes non mariées</t>
  </si>
  <si>
    <t>Familles selon la catégorie socioprofessionnelle de la personne de référence et le nombre d'enfants de moins de 25 ans</t>
  </si>
  <si>
    <t>Agriculteurs exploitants</t>
  </si>
  <si>
    <t>Artisans. commerçants. chefs d'entreprise</t>
  </si>
  <si>
    <t>Cadres et professions intellectuelles supérieures</t>
  </si>
  <si>
    <t>Professions intermédiaires</t>
  </si>
  <si>
    <t>Employés</t>
  </si>
  <si>
    <t>Ouvriers</t>
  </si>
  <si>
    <t>Retraités</t>
  </si>
  <si>
    <t>Autres personnes sans activité professionnelle</t>
  </si>
  <si>
    <t>Français de naissance</t>
  </si>
  <si>
    <t>Français par acquisition</t>
  </si>
  <si>
    <t>Portugais</t>
  </si>
  <si>
    <t>Italiens</t>
  </si>
  <si>
    <t>Espagnols</t>
  </si>
  <si>
    <t>Autres nationalités de l'UE (à 27)</t>
  </si>
  <si>
    <t>Autres nationalités d'Europe</t>
  </si>
  <si>
    <t>Algériens</t>
  </si>
  <si>
    <t>Marocains</t>
  </si>
  <si>
    <t>Tunisiens</t>
  </si>
  <si>
    <t>Autres nationalités d'Afrique</t>
  </si>
  <si>
    <t>Turcs</t>
  </si>
  <si>
    <t>Autres nationalités</t>
  </si>
  <si>
    <t>Familles selon la nationalité de la personne de référence et le nombre d'enfants de moins de 25 ans</t>
  </si>
  <si>
    <t>Enfants selon le type de famille et le nombre d'enfants de moins de 25 ans</t>
  </si>
  <si>
    <t>Moins de 3 ans</t>
  </si>
  <si>
    <t xml:space="preserve">3 à 5 ans </t>
  </si>
  <si>
    <t xml:space="preserve">6 à 10 ans </t>
  </si>
  <si>
    <t xml:space="preserve">11 à 17 ans </t>
  </si>
  <si>
    <t>18 à 24 ans</t>
  </si>
  <si>
    <t xml:space="preserve">25 ans ou plus </t>
  </si>
  <si>
    <t>Enfants des couples par âge et selon le statut conjugual des conjoints</t>
  </si>
  <si>
    <t>Enfants par âge et selon le type de famille</t>
  </si>
  <si>
    <t>Enfants des familles par âge et nationalité de la personne de référence de la famille</t>
  </si>
  <si>
    <t>Enfants des familles par âge et catégorie socioprofessionnelle de la personne de référence de la famille</t>
  </si>
  <si>
    <t xml:space="preserve">Personnes </t>
  </si>
  <si>
    <t>Champ : France métropolitaine.</t>
  </si>
  <si>
    <t>Familles avec au moins un immigré</t>
  </si>
  <si>
    <t>Familles</t>
  </si>
  <si>
    <t>Familles et personnes immigrées selon la définition retenue</t>
  </si>
  <si>
    <t>Sommaire</t>
  </si>
  <si>
    <t>Fam0 : Familles et personnes immigrées selon la définition retenue</t>
  </si>
  <si>
    <t>Fam1 : Familles selon le type de famille et le nombre d'enfants de moins de 25 ans</t>
  </si>
  <si>
    <t>Fam2 : Couples selon le statut conjugual des conjoints et le nombre d'enfants de moins de 25 ans</t>
  </si>
  <si>
    <t>Fam3 : Familles selon la nationalité de la personne de référence et le nombre d'enfants de moins de 25 ans</t>
  </si>
  <si>
    <t>Fam4 : Familles selon la catégorie socioprofessionnelle de la personne de référence et le nombre d'enfants de moins de 25 ans</t>
  </si>
  <si>
    <t>Fam5 : Enfants selon le type de famille et le nombre d'enfants de moins de 25 ans</t>
  </si>
  <si>
    <t>Fam6 : Enfants par âge et selon le type de famille</t>
  </si>
  <si>
    <t>Fam7 : Enfants des couples par âge et selon le statut conjugual des conjoints</t>
  </si>
  <si>
    <t>Fam8 : Enfants des familles par âge et nationalité de la personne de référence de la famille</t>
  </si>
  <si>
    <t>Fam9 : Enfants des familles par âge et catégorie socioprofessionnelle de la personne de référence de la famille</t>
  </si>
  <si>
    <t>Personne de référence et/ou conjoint sont immigrés</t>
  </si>
  <si>
    <t>Personne de référence immigrée</t>
  </si>
  <si>
    <t>Personne de référence et son conjoint éventuel sont immigrés</t>
  </si>
  <si>
    <t>Personnes immigrées</t>
  </si>
  <si>
    <t>Note : dans la suite des tableaux, la définition d'une famille immigrée retenue est celle établie en fonction de la personne de référence. Une famille est qualifiée d'immigrée lorsque la personne de référence de la famille est immigrée.</t>
  </si>
  <si>
    <t>Note : une famille est qualifiée d'immigrée lorsque la personne de référence de la famille est immigrée.</t>
  </si>
  <si>
    <t>Note : une famille est qualifiée de non immigrée lorsque la personne de référence de la famille n'est pas immigrée.</t>
  </si>
  <si>
    <t>Note : un couple est qualifié d'immigré lorsque la personne de référence du couple est immigrée.</t>
  </si>
  <si>
    <t>Note : un couple est qualifié de non immigré lorsque la personne de référence du couple n'est pas immigrée.</t>
  </si>
  <si>
    <t>Note : un couple est qualifié d'immigré lorsque la personne de référence du couple n'est pas immigrée.</t>
  </si>
  <si>
    <t>Source : Insee, RP2014, exploitation complémentaire.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</si>
</sst>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 _€_-;\-* #,##0\ _€_-;_-* &quot;-&quot;??\ _€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1"/>
      <color rgb="FF7030A0"/>
      <name val="Calibri"/>
      <family val="2"/>
      <scheme val="minor"/>
    </font>
    <font>
      <sz val="11"/>
      <color rgb="FF0070C0"/>
      <name val="Calibri"/>
      <family val="2"/>
      <scheme val="minor"/>
    </font>
    <font>
      <sz val="9"/>
      <color theme="1"/>
      <name val="Calibri"/>
      <family val="2"/>
      <scheme val="minor"/>
    </font>
    <font>
      <sz val="9"/>
      <color rgb="FF000000"/>
      <name val="Calibri"/>
      <family val="2"/>
    </font>
    <font>
      <b/>
      <sz val="9"/>
      <color rgb="FF000000"/>
      <name val="Calibri"/>
      <family val="2"/>
    </font>
    <font>
      <b/>
      <sz val="9"/>
      <color theme="1"/>
      <name val="Calibri"/>
      <family val="2"/>
      <scheme val="minor"/>
    </font>
    <font>
      <sz val="9"/>
      <color theme="1"/>
      <name val="Calibri"/>
      <family val="2"/>
    </font>
    <font>
      <b/>
      <sz val="9"/>
      <color theme="1"/>
      <name val="Calibri"/>
      <family val="2"/>
    </font>
    <font>
      <i/>
      <sz val="9"/>
      <color theme="1"/>
      <name val="Calibri"/>
      <family val="2"/>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cellStyleXfs>
  <cellXfs count="42">
    <xf numFmtId="0" fontId="0" fillId="0" borderId="0" xfId="0"/>
    <xf numFmtId="0" fontId="0" fillId="2" borderId="0" xfId="0" applyFill="1"/>
    <xf numFmtId="0" fontId="3" fillId="2" borderId="0" xfId="0" applyFont="1" applyFill="1"/>
    <xf numFmtId="0" fontId="4" fillId="2" borderId="0" xfId="0" applyFont="1" applyFill="1"/>
    <xf numFmtId="0" fontId="5" fillId="2" borderId="0" xfId="0" applyFont="1" applyFill="1"/>
    <xf numFmtId="0" fontId="7" fillId="2" borderId="1" xfId="0" applyFont="1" applyFill="1" applyBorder="1" applyAlignment="1">
      <alignment horizontal="left" vertical="top"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6"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6" xfId="0" applyFont="1" applyFill="1" applyBorder="1" applyAlignment="1">
      <alignment horizontal="left" vertical="top" wrapText="1"/>
    </xf>
    <xf numFmtId="164" fontId="0" fillId="2" borderId="8" xfId="1" applyNumberFormat="1" applyFont="1" applyFill="1" applyBorder="1"/>
    <xf numFmtId="164" fontId="0" fillId="2" borderId="9" xfId="1" applyNumberFormat="1" applyFont="1" applyFill="1" applyBorder="1"/>
    <xf numFmtId="164" fontId="2" fillId="2" borderId="7" xfId="1" applyNumberFormat="1" applyFont="1" applyFill="1" applyBorder="1"/>
    <xf numFmtId="164" fontId="0" fillId="2" borderId="10" xfId="1" applyNumberFormat="1" applyFont="1" applyFill="1" applyBorder="1"/>
    <xf numFmtId="164" fontId="0" fillId="2" borderId="0" xfId="1" applyNumberFormat="1" applyFont="1" applyFill="1" applyBorder="1"/>
    <xf numFmtId="164" fontId="2" fillId="2" borderId="5" xfId="1" applyNumberFormat="1" applyFont="1" applyFill="1" applyBorder="1"/>
    <xf numFmtId="164" fontId="2" fillId="2" borderId="2" xfId="1" applyNumberFormat="1" applyFont="1" applyFill="1" applyBorder="1"/>
    <xf numFmtId="164" fontId="2" fillId="2" borderId="3" xfId="1" applyNumberFormat="1" applyFont="1" applyFill="1" applyBorder="1"/>
    <xf numFmtId="164" fontId="2" fillId="2" borderId="4" xfId="1" applyNumberFormat="1" applyFont="1" applyFill="1" applyBorder="1"/>
    <xf numFmtId="0" fontId="5" fillId="2" borderId="7" xfId="0" applyFont="1" applyFill="1" applyBorder="1"/>
    <xf numFmtId="0" fontId="5" fillId="2" borderId="5" xfId="0" applyFont="1" applyFill="1" applyBorder="1"/>
    <xf numFmtId="164" fontId="2" fillId="2" borderId="1" xfId="1" applyNumberFormat="1" applyFont="1" applyFill="1" applyBorder="1"/>
    <xf numFmtId="0" fontId="0" fillId="2" borderId="0" xfId="0" applyFill="1" applyAlignment="1">
      <alignment wrapText="1"/>
    </xf>
    <xf numFmtId="164" fontId="10" fillId="2" borderId="1" xfId="1" applyNumberFormat="1" applyFont="1" applyFill="1" applyBorder="1" applyAlignment="1">
      <alignment horizontal="center" vertical="center" wrapText="1"/>
    </xf>
    <xf numFmtId="164" fontId="9" fillId="2" borderId="7" xfId="1" applyNumberFormat="1" applyFont="1" applyFill="1" applyBorder="1" applyAlignment="1">
      <alignment vertical="center"/>
    </xf>
    <xf numFmtId="164" fontId="9" fillId="2" borderId="5" xfId="1" applyNumberFormat="1" applyFont="1" applyFill="1" applyBorder="1" applyAlignment="1">
      <alignment vertical="center"/>
    </xf>
    <xf numFmtId="164" fontId="9" fillId="2" borderId="6" xfId="1" applyNumberFormat="1" applyFont="1" applyFill="1" applyBorder="1" applyAlignment="1">
      <alignment vertical="center"/>
    </xf>
    <xf numFmtId="164" fontId="0" fillId="2" borderId="11" xfId="1" applyNumberFormat="1" applyFont="1" applyFill="1" applyBorder="1"/>
    <xf numFmtId="164" fontId="9" fillId="2" borderId="0" xfId="1" applyNumberFormat="1" applyFont="1" applyFill="1" applyBorder="1"/>
    <xf numFmtId="164" fontId="11" fillId="2" borderId="0" xfId="1" applyNumberFormat="1" applyFont="1" applyFill="1" applyBorder="1"/>
    <xf numFmtId="164" fontId="0" fillId="2" borderId="0" xfId="1" applyNumberFormat="1" applyFont="1" applyFill="1"/>
    <xf numFmtId="164" fontId="2" fillId="2" borderId="0" xfId="1" applyNumberFormat="1" applyFont="1" applyFill="1" applyBorder="1"/>
    <xf numFmtId="0" fontId="12" fillId="2" borderId="0" xfId="2" applyFill="1"/>
    <xf numFmtId="164" fontId="2" fillId="2" borderId="6" xfId="1" applyNumberFormat="1" applyFont="1" applyFill="1" applyBorder="1"/>
    <xf numFmtId="164" fontId="9" fillId="2" borderId="0" xfId="1" applyNumberFormat="1" applyFont="1" applyFill="1" applyBorder="1" applyAlignment="1">
      <alignment vertical="center"/>
    </xf>
    <xf numFmtId="164" fontId="10" fillId="2" borderId="2" xfId="1" applyNumberFormat="1" applyFont="1" applyFill="1" applyBorder="1" applyAlignment="1">
      <alignment horizontal="center" vertical="center" wrapText="1"/>
    </xf>
    <xf numFmtId="164" fontId="10" fillId="2" borderId="3" xfId="1" applyNumberFormat="1" applyFont="1" applyFill="1" applyBorder="1" applyAlignment="1">
      <alignment horizontal="center" vertical="center" wrapText="1"/>
    </xf>
    <xf numFmtId="164" fontId="10" fillId="2" borderId="4" xfId="1" applyNumberFormat="1" applyFont="1" applyFill="1" applyBorder="1" applyAlignment="1">
      <alignment horizontal="center" vertical="center" wrapText="1"/>
    </xf>
  </cellXfs>
  <cellStyles count="3">
    <cellStyle name="Lien hypertexte" xfId="2" builtinId="8"/>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tabSelected="1" workbookViewId="0"/>
  </sheetViews>
  <sheetFormatPr baseColWidth="10" defaultRowHeight="15" x14ac:dyDescent="0.25"/>
  <cols>
    <col min="1" max="1" width="112.7109375" style="1" customWidth="1"/>
    <col min="2" max="16384" width="11.42578125" style="1"/>
  </cols>
  <sheetData>
    <row r="1" spans="1:1" x14ac:dyDescent="0.25">
      <c r="A1" s="2" t="s">
        <v>64</v>
      </c>
    </row>
    <row r="3" spans="1:1" x14ac:dyDescent="0.25">
      <c r="A3" s="36" t="s">
        <v>65</v>
      </c>
    </row>
    <row r="5" spans="1:1" x14ac:dyDescent="0.25">
      <c r="A5" s="36" t="s">
        <v>66</v>
      </c>
    </row>
    <row r="7" spans="1:1" x14ac:dyDescent="0.25">
      <c r="A7" s="36" t="s">
        <v>67</v>
      </c>
    </row>
    <row r="9" spans="1:1" x14ac:dyDescent="0.25">
      <c r="A9" s="36" t="s">
        <v>68</v>
      </c>
    </row>
    <row r="11" spans="1:1" x14ac:dyDescent="0.25">
      <c r="A11" s="36" t="s">
        <v>69</v>
      </c>
    </row>
    <row r="13" spans="1:1" x14ac:dyDescent="0.25">
      <c r="A13" s="36" t="s">
        <v>70</v>
      </c>
    </row>
    <row r="15" spans="1:1" x14ac:dyDescent="0.25">
      <c r="A15" s="36" t="s">
        <v>71</v>
      </c>
    </row>
    <row r="17" spans="1:1" x14ac:dyDescent="0.25">
      <c r="A17" s="36" t="s">
        <v>72</v>
      </c>
    </row>
    <row r="19" spans="1:1" x14ac:dyDescent="0.25">
      <c r="A19" s="36" t="s">
        <v>73</v>
      </c>
    </row>
    <row r="21" spans="1:1" x14ac:dyDescent="0.25">
      <c r="A21" s="36" t="s">
        <v>74</v>
      </c>
    </row>
  </sheetData>
  <hyperlinks>
    <hyperlink ref="A3" location="Fam0!A1" display="Fam0 : Familles et personnes immigrées selon la définition retenue"/>
    <hyperlink ref="A5" location="'Fam1'!A1" display="Fam1 : Familles selon le type de famille et le nombre d'enfants de moins de 25 ans"/>
    <hyperlink ref="A7" location="'Fam2'!A1" display="Fam2 : Couples selon le statut conjugual des conjoints et le nombre d'enfants de moins de 25 ans"/>
    <hyperlink ref="A9" location="'Fam3'!A1" display="Fam3 : Familles selon la nationalité de la personne de référence et le nombre d'enfants de moins de 25 ans"/>
    <hyperlink ref="A11" location="'Fam4'!A1" display="Fam4 : Familles selon la catégorie socioprofessionnelle de la personne de référence et le nombre d'enfants de moins de 25 ans"/>
    <hyperlink ref="A13" location="'Fam5'!A1" display="Fam5 : Enfants selon le type de famille et le nombre d'enfants de moins de 25 ans"/>
    <hyperlink ref="A15" location="'Fam6'!A1" display="Fam6 : Enfants par âge et selon le type de famille"/>
    <hyperlink ref="A17" location="'Fam7'!A1" display="Fam7 : Enfants des couples par âge et selon le statut conjugual des conjoints"/>
    <hyperlink ref="A19" location="'Fam8'!A1" display="Fam8 : Enfants des familles par âge et nationalité de la personne de référence de la famille"/>
    <hyperlink ref="A21" location="'Fam9'!A1" display="Fam9 : Enfants des familles par âge et catégorie socioprofessionnelle de la personne de référence de la famill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1"/>
  <sheetViews>
    <sheetView workbookViewId="0"/>
  </sheetViews>
  <sheetFormatPr baseColWidth="10" defaultRowHeight="15" x14ac:dyDescent="0.25"/>
  <cols>
    <col min="1" max="1" width="62.7109375" style="1" customWidth="1"/>
    <col min="2" max="4" width="14.42578125" style="1" bestFit="1" customWidth="1"/>
    <col min="5" max="5" width="14.28515625" style="1" bestFit="1" customWidth="1"/>
    <col min="6" max="6" width="14.28515625" style="1" customWidth="1"/>
    <col min="7" max="7" width="16.140625" style="1" customWidth="1"/>
    <col min="8" max="8" width="13.5703125" style="1" customWidth="1"/>
    <col min="9" max="16384" width="11.42578125" style="1"/>
  </cols>
  <sheetData>
    <row r="1" spans="1:8" x14ac:dyDescent="0.25">
      <c r="A1" s="2" t="s">
        <v>57</v>
      </c>
    </row>
    <row r="2" spans="1:8" x14ac:dyDescent="0.25">
      <c r="A2" s="3" t="s">
        <v>1</v>
      </c>
    </row>
    <row r="3" spans="1:8" ht="39.75" customHeight="1" x14ac:dyDescent="0.25">
      <c r="A3" s="4"/>
      <c r="B3" s="6" t="s">
        <v>49</v>
      </c>
      <c r="C3" s="7" t="s">
        <v>50</v>
      </c>
      <c r="D3" s="7" t="s">
        <v>51</v>
      </c>
      <c r="E3" s="7" t="s">
        <v>52</v>
      </c>
      <c r="F3" s="7" t="s">
        <v>53</v>
      </c>
      <c r="G3" s="8" t="s">
        <v>54</v>
      </c>
      <c r="H3" s="9" t="s">
        <v>7</v>
      </c>
    </row>
    <row r="4" spans="1:8" x14ac:dyDescent="0.25">
      <c r="A4" s="12" t="s">
        <v>34</v>
      </c>
      <c r="B4" s="14"/>
      <c r="C4" s="15"/>
      <c r="D4" s="15"/>
      <c r="E4" s="15"/>
      <c r="F4" s="15"/>
      <c r="G4" s="15"/>
      <c r="H4" s="16">
        <f>SUM(B4:G4)</f>
        <v>0</v>
      </c>
    </row>
    <row r="5" spans="1:8" x14ac:dyDescent="0.25">
      <c r="A5" s="11" t="s">
        <v>35</v>
      </c>
      <c r="B5" s="17">
        <v>145481.54</v>
      </c>
      <c r="C5" s="18">
        <v>168022.11</v>
      </c>
      <c r="D5" s="18">
        <v>298567.09999999998</v>
      </c>
      <c r="E5" s="18">
        <v>398088.6</v>
      </c>
      <c r="F5" s="18">
        <v>261555.63</v>
      </c>
      <c r="G5" s="18">
        <v>137024.65</v>
      </c>
      <c r="H5" s="19">
        <f t="shared" ref="H5:H16" si="0">SUM(B5:G5)</f>
        <v>1408739.63</v>
      </c>
    </row>
    <row r="6" spans="1:8" x14ac:dyDescent="0.25">
      <c r="A6" s="11" t="s">
        <v>36</v>
      </c>
      <c r="B6" s="17">
        <v>16827.759999999998</v>
      </c>
      <c r="C6" s="18">
        <v>18441.87</v>
      </c>
      <c r="D6" s="18">
        <v>33836.29</v>
      </c>
      <c r="E6" s="18">
        <v>59250.82</v>
      </c>
      <c r="F6" s="18">
        <v>41697.78</v>
      </c>
      <c r="G6" s="18">
        <v>23428.1</v>
      </c>
      <c r="H6" s="19">
        <f t="shared" si="0"/>
        <v>193482.62</v>
      </c>
    </row>
    <row r="7" spans="1:8" x14ac:dyDescent="0.25">
      <c r="A7" s="11" t="s">
        <v>37</v>
      </c>
      <c r="B7" s="17">
        <v>4790.68</v>
      </c>
      <c r="C7" s="18">
        <v>4967.32</v>
      </c>
      <c r="D7" s="18">
        <v>8474.7099999999991</v>
      </c>
      <c r="E7" s="18">
        <v>11270.96</v>
      </c>
      <c r="F7" s="18">
        <v>6822.65</v>
      </c>
      <c r="G7" s="18">
        <v>8612.15</v>
      </c>
      <c r="H7" s="19">
        <f t="shared" si="0"/>
        <v>44938.47</v>
      </c>
    </row>
    <row r="8" spans="1:8" x14ac:dyDescent="0.25">
      <c r="A8" s="11" t="s">
        <v>38</v>
      </c>
      <c r="B8" s="17">
        <v>4176.2299999999996</v>
      </c>
      <c r="C8" s="18">
        <v>4293.3</v>
      </c>
      <c r="D8" s="18">
        <v>7327.48</v>
      </c>
      <c r="E8" s="18">
        <v>9050.3700000000008</v>
      </c>
      <c r="F8" s="18">
        <v>5627.8</v>
      </c>
      <c r="G8" s="18">
        <v>6263.44</v>
      </c>
      <c r="H8" s="19">
        <f t="shared" si="0"/>
        <v>36738.619999999995</v>
      </c>
    </row>
    <row r="9" spans="1:8" x14ac:dyDescent="0.25">
      <c r="A9" s="11" t="s">
        <v>39</v>
      </c>
      <c r="B9" s="17">
        <v>20962.3</v>
      </c>
      <c r="C9" s="18">
        <v>21851.01</v>
      </c>
      <c r="D9" s="18">
        <v>36206.089999999997</v>
      </c>
      <c r="E9" s="18">
        <v>45995.4</v>
      </c>
      <c r="F9" s="18">
        <v>15953.69</v>
      </c>
      <c r="G9" s="18">
        <v>6806.83</v>
      </c>
      <c r="H9" s="19">
        <f t="shared" si="0"/>
        <v>147775.31999999998</v>
      </c>
    </row>
    <row r="10" spans="1:8" x14ac:dyDescent="0.25">
      <c r="A10" s="11" t="s">
        <v>40</v>
      </c>
      <c r="B10" s="17">
        <v>10519.05</v>
      </c>
      <c r="C10" s="18">
        <v>10293.81</v>
      </c>
      <c r="D10" s="18">
        <v>15657.62</v>
      </c>
      <c r="E10" s="18">
        <v>17168.259999999998</v>
      </c>
      <c r="F10" s="18">
        <v>7717.57</v>
      </c>
      <c r="G10" s="18">
        <v>3174.21</v>
      </c>
      <c r="H10" s="19">
        <f t="shared" si="0"/>
        <v>64530.520000000004</v>
      </c>
    </row>
    <row r="11" spans="1:8" x14ac:dyDescent="0.25">
      <c r="A11" s="11" t="s">
        <v>41</v>
      </c>
      <c r="B11" s="17">
        <v>37242.53</v>
      </c>
      <c r="C11" s="18">
        <v>32851.71</v>
      </c>
      <c r="D11" s="18">
        <v>46073.14</v>
      </c>
      <c r="E11" s="18">
        <v>47794.37</v>
      </c>
      <c r="F11" s="18">
        <v>39167.94</v>
      </c>
      <c r="G11" s="18">
        <v>39873.9</v>
      </c>
      <c r="H11" s="19">
        <f t="shared" si="0"/>
        <v>243003.59</v>
      </c>
    </row>
    <row r="12" spans="1:8" x14ac:dyDescent="0.25">
      <c r="A12" s="11" t="s">
        <v>42</v>
      </c>
      <c r="B12" s="17">
        <v>36999.53</v>
      </c>
      <c r="C12" s="18">
        <v>33174.89</v>
      </c>
      <c r="D12" s="18">
        <v>42589.98</v>
      </c>
      <c r="E12" s="18">
        <v>47953.15</v>
      </c>
      <c r="F12" s="18">
        <v>40551.94</v>
      </c>
      <c r="G12" s="18">
        <v>27957.98</v>
      </c>
      <c r="H12" s="19">
        <f t="shared" si="0"/>
        <v>229227.47</v>
      </c>
    </row>
    <row r="13" spans="1:8" x14ac:dyDescent="0.25">
      <c r="A13" s="11" t="s">
        <v>43</v>
      </c>
      <c r="B13" s="17">
        <v>18377.240000000002</v>
      </c>
      <c r="C13" s="18">
        <v>14539.99</v>
      </c>
      <c r="D13" s="18">
        <v>16736.23</v>
      </c>
      <c r="E13" s="18">
        <v>16310.72</v>
      </c>
      <c r="F13" s="18">
        <v>12993.65</v>
      </c>
      <c r="G13" s="18">
        <v>7878.48</v>
      </c>
      <c r="H13" s="19">
        <f t="shared" si="0"/>
        <v>86836.31</v>
      </c>
    </row>
    <row r="14" spans="1:8" x14ac:dyDescent="0.25">
      <c r="A14" s="11" t="s">
        <v>44</v>
      </c>
      <c r="B14" s="17">
        <v>54904.2</v>
      </c>
      <c r="C14" s="18">
        <v>51312.55</v>
      </c>
      <c r="D14" s="18">
        <v>73403.490000000005</v>
      </c>
      <c r="E14" s="18">
        <v>73512.89</v>
      </c>
      <c r="F14" s="18">
        <v>40067.800000000003</v>
      </c>
      <c r="G14" s="18">
        <v>13848.57</v>
      </c>
      <c r="H14" s="19">
        <f t="shared" si="0"/>
        <v>307049.5</v>
      </c>
    </row>
    <row r="15" spans="1:8" x14ac:dyDescent="0.25">
      <c r="A15" s="11" t="s">
        <v>45</v>
      </c>
      <c r="B15" s="17">
        <v>17933.310000000001</v>
      </c>
      <c r="C15" s="18">
        <v>18875.38</v>
      </c>
      <c r="D15" s="18">
        <v>30509.82</v>
      </c>
      <c r="E15" s="18">
        <v>37985.03</v>
      </c>
      <c r="F15" s="18">
        <v>22662.240000000002</v>
      </c>
      <c r="G15" s="18">
        <v>8362.52</v>
      </c>
      <c r="H15" s="19">
        <f t="shared" si="0"/>
        <v>136328.30000000002</v>
      </c>
    </row>
    <row r="16" spans="1:8" x14ac:dyDescent="0.25">
      <c r="A16" s="13" t="s">
        <v>46</v>
      </c>
      <c r="B16" s="17">
        <v>25536.55</v>
      </c>
      <c r="C16" s="18">
        <v>23781.09</v>
      </c>
      <c r="D16" s="18">
        <v>36319.699999999997</v>
      </c>
      <c r="E16" s="18">
        <v>41370.39</v>
      </c>
      <c r="F16" s="18">
        <v>22212.880000000001</v>
      </c>
      <c r="G16" s="18">
        <v>9349.3700000000008</v>
      </c>
      <c r="H16" s="19">
        <f t="shared" si="0"/>
        <v>158569.97999999998</v>
      </c>
    </row>
    <row r="17" spans="1:8" x14ac:dyDescent="0.25">
      <c r="A17" s="10" t="s">
        <v>7</v>
      </c>
      <c r="B17" s="20">
        <f>SUM(B4:B16)</f>
        <v>393750.92</v>
      </c>
      <c r="C17" s="21">
        <f t="shared" ref="C17:H17" si="1">SUM(C4:C16)</f>
        <v>402405.02999999997</v>
      </c>
      <c r="D17" s="21">
        <f t="shared" si="1"/>
        <v>645701.64999999979</v>
      </c>
      <c r="E17" s="21">
        <f t="shared" si="1"/>
        <v>805750.96000000008</v>
      </c>
      <c r="F17" s="21">
        <f t="shared" si="1"/>
        <v>517031.57000000007</v>
      </c>
      <c r="G17" s="22">
        <f t="shared" si="1"/>
        <v>292580.2</v>
      </c>
      <c r="H17" s="25">
        <f t="shared" si="1"/>
        <v>3057220.33</v>
      </c>
    </row>
    <row r="18" spans="1:8" x14ac:dyDescent="0.25">
      <c r="A18" s="32" t="s">
        <v>80</v>
      </c>
      <c r="B18" s="35"/>
      <c r="C18" s="35"/>
      <c r="D18" s="35"/>
      <c r="E18" s="35"/>
      <c r="F18" s="35"/>
      <c r="G18" s="35"/>
      <c r="H18" s="35"/>
    </row>
    <row r="19" spans="1:8" x14ac:dyDescent="0.25">
      <c r="A19" s="32" t="s">
        <v>60</v>
      </c>
      <c r="B19" s="35"/>
      <c r="C19" s="35"/>
      <c r="D19" s="35"/>
      <c r="E19" s="35"/>
      <c r="F19" s="35"/>
      <c r="G19" s="35"/>
      <c r="H19" s="35"/>
    </row>
    <row r="20" spans="1:8" x14ac:dyDescent="0.25">
      <c r="A20" s="32" t="str">
        <f>IF(1&lt;2,"Lecture : "&amp;ROUND(F15,0)&amp;" enfants de 18 à 24 ans vivent dans une famille immigrée dont la personne de référence est française par acquisition.","")</f>
        <v>Lecture : 22662 enfants de 18 à 24 ans vivent dans une famille immigrée dont la personne de référence est française par acquisition.</v>
      </c>
      <c r="B20" s="35"/>
      <c r="C20" s="35"/>
      <c r="D20" s="35"/>
      <c r="E20" s="35"/>
      <c r="F20" s="35"/>
      <c r="G20" s="35"/>
      <c r="H20" s="35"/>
    </row>
    <row r="21" spans="1:8" x14ac:dyDescent="0.25">
      <c r="A21" s="33" t="s">
        <v>85</v>
      </c>
      <c r="B21" s="35"/>
      <c r="C21" s="35"/>
      <c r="D21" s="35"/>
      <c r="E21" s="35"/>
      <c r="F21" s="35"/>
      <c r="G21" s="35"/>
      <c r="H21" s="35"/>
    </row>
    <row r="23" spans="1:8" x14ac:dyDescent="0.25">
      <c r="A23" s="3" t="s">
        <v>20</v>
      </c>
    </row>
    <row r="24" spans="1:8" x14ac:dyDescent="0.25">
      <c r="A24" s="4"/>
      <c r="B24" s="6" t="s">
        <v>49</v>
      </c>
      <c r="C24" s="7" t="s">
        <v>50</v>
      </c>
      <c r="D24" s="7" t="s">
        <v>51</v>
      </c>
      <c r="E24" s="7" t="s">
        <v>52</v>
      </c>
      <c r="F24" s="7" t="s">
        <v>53</v>
      </c>
      <c r="G24" s="8" t="s">
        <v>54</v>
      </c>
      <c r="H24" s="9" t="s">
        <v>7</v>
      </c>
    </row>
    <row r="25" spans="1:8" x14ac:dyDescent="0.25">
      <c r="A25" s="12" t="s">
        <v>34</v>
      </c>
      <c r="B25" s="14">
        <v>1788881.23</v>
      </c>
      <c r="C25" s="15">
        <v>1876083.9</v>
      </c>
      <c r="D25" s="15">
        <v>3175926.03</v>
      </c>
      <c r="E25" s="15">
        <v>4431838.88</v>
      </c>
      <c r="F25" s="15">
        <v>2157406.71</v>
      </c>
      <c r="G25" s="15">
        <v>1105799.6200000001</v>
      </c>
      <c r="H25" s="16">
        <f>SUM(B25:G25)</f>
        <v>14535936.370000001</v>
      </c>
    </row>
    <row r="26" spans="1:8" x14ac:dyDescent="0.25">
      <c r="A26" s="11" t="s">
        <v>35</v>
      </c>
      <c r="B26" s="17">
        <v>21396.65</v>
      </c>
      <c r="C26" s="18">
        <v>22242.03</v>
      </c>
      <c r="D26" s="18">
        <v>35288.400000000001</v>
      </c>
      <c r="E26" s="18">
        <v>42826.559999999998</v>
      </c>
      <c r="F26" s="18">
        <v>22226.02</v>
      </c>
      <c r="G26" s="18">
        <v>10252.15</v>
      </c>
      <c r="H26" s="19">
        <f t="shared" ref="H26:H37" si="2">SUM(B26:G26)</f>
        <v>154231.81</v>
      </c>
    </row>
    <row r="27" spans="1:8" x14ac:dyDescent="0.25">
      <c r="A27" s="11" t="s">
        <v>36</v>
      </c>
      <c r="B27" s="17">
        <v>2944.38</v>
      </c>
      <c r="C27" s="18">
        <v>3355.36</v>
      </c>
      <c r="D27" s="18">
        <v>6146.78</v>
      </c>
      <c r="E27" s="18">
        <v>6222.16</v>
      </c>
      <c r="F27" s="18">
        <v>1516.73</v>
      </c>
      <c r="G27" s="18">
        <v>217.79</v>
      </c>
      <c r="H27" s="19">
        <f t="shared" si="2"/>
        <v>20403.2</v>
      </c>
    </row>
    <row r="28" spans="1:8" x14ac:dyDescent="0.25">
      <c r="A28" s="11" t="s">
        <v>37</v>
      </c>
      <c r="B28" s="17">
        <v>375.99</v>
      </c>
      <c r="C28" s="18">
        <v>515.96</v>
      </c>
      <c r="D28" s="18">
        <v>1222.78</v>
      </c>
      <c r="E28" s="18">
        <v>1880.44</v>
      </c>
      <c r="F28" s="18">
        <v>1477.5</v>
      </c>
      <c r="G28" s="18">
        <v>428.48</v>
      </c>
      <c r="H28" s="19">
        <f t="shared" si="2"/>
        <v>5901.15</v>
      </c>
    </row>
    <row r="29" spans="1:8" x14ac:dyDescent="0.25">
      <c r="A29" s="11" t="s">
        <v>38</v>
      </c>
      <c r="B29" s="17">
        <v>310.22000000000003</v>
      </c>
      <c r="C29" s="18">
        <v>494.79</v>
      </c>
      <c r="D29" s="18">
        <v>946.46</v>
      </c>
      <c r="E29" s="18">
        <v>1486.46</v>
      </c>
      <c r="F29" s="18">
        <v>763.79</v>
      </c>
      <c r="G29" s="18">
        <v>160.37</v>
      </c>
      <c r="H29" s="19">
        <f t="shared" si="2"/>
        <v>4162.09</v>
      </c>
    </row>
    <row r="30" spans="1:8" x14ac:dyDescent="0.25">
      <c r="A30" s="11" t="s">
        <v>39</v>
      </c>
      <c r="B30" s="17">
        <v>391.23</v>
      </c>
      <c r="C30" s="18">
        <v>302.25</v>
      </c>
      <c r="D30" s="18">
        <v>574.66</v>
      </c>
      <c r="E30" s="18">
        <v>680.08</v>
      </c>
      <c r="F30" s="18">
        <v>227.68</v>
      </c>
      <c r="G30" s="18">
        <v>173.89</v>
      </c>
      <c r="H30" s="19">
        <f t="shared" si="2"/>
        <v>2349.7899999999995</v>
      </c>
    </row>
    <row r="31" spans="1:8" x14ac:dyDescent="0.25">
      <c r="A31" s="11" t="s">
        <v>40</v>
      </c>
      <c r="B31" s="17">
        <v>325.49</v>
      </c>
      <c r="C31" s="18">
        <v>285.36</v>
      </c>
      <c r="D31" s="18">
        <v>491.83</v>
      </c>
      <c r="E31" s="18">
        <v>580.20000000000005</v>
      </c>
      <c r="F31" s="18">
        <v>220.79</v>
      </c>
      <c r="G31" s="18">
        <v>119.63</v>
      </c>
      <c r="H31" s="19">
        <f t="shared" si="2"/>
        <v>2023.3000000000002</v>
      </c>
    </row>
    <row r="32" spans="1:8" x14ac:dyDescent="0.25">
      <c r="A32" s="11" t="s">
        <v>41</v>
      </c>
      <c r="B32" s="17">
        <v>468.21</v>
      </c>
      <c r="C32" s="18">
        <v>606.76</v>
      </c>
      <c r="D32" s="18">
        <v>1115.3900000000001</v>
      </c>
      <c r="E32" s="18">
        <v>2319.87</v>
      </c>
      <c r="F32" s="18">
        <v>2121.48</v>
      </c>
      <c r="G32" s="18">
        <v>940.38</v>
      </c>
      <c r="H32" s="19">
        <f t="shared" si="2"/>
        <v>7572.0899999999992</v>
      </c>
    </row>
    <row r="33" spans="1:8" x14ac:dyDescent="0.25">
      <c r="A33" s="11" t="s">
        <v>42</v>
      </c>
      <c r="B33" s="17">
        <v>491.45</v>
      </c>
      <c r="C33" s="18">
        <v>501</v>
      </c>
      <c r="D33" s="18">
        <v>730.68</v>
      </c>
      <c r="E33" s="18">
        <v>685.65</v>
      </c>
      <c r="F33" s="18">
        <v>317.27</v>
      </c>
      <c r="G33" s="18">
        <v>112.18</v>
      </c>
      <c r="H33" s="19">
        <f t="shared" si="2"/>
        <v>2838.23</v>
      </c>
    </row>
    <row r="34" spans="1:8" x14ac:dyDescent="0.25">
      <c r="A34" s="11" t="s">
        <v>43</v>
      </c>
      <c r="B34" s="17">
        <v>652.5</v>
      </c>
      <c r="C34" s="18">
        <v>466.67</v>
      </c>
      <c r="D34" s="18">
        <v>541.20000000000005</v>
      </c>
      <c r="E34" s="18">
        <v>360.62</v>
      </c>
      <c r="F34" s="18">
        <v>151.59</v>
      </c>
      <c r="G34" s="18">
        <v>79.209999999999994</v>
      </c>
      <c r="H34" s="19">
        <f t="shared" si="2"/>
        <v>2251.7900000000004</v>
      </c>
    </row>
    <row r="35" spans="1:8" x14ac:dyDescent="0.25">
      <c r="A35" s="11" t="s">
        <v>44</v>
      </c>
      <c r="B35" s="17">
        <v>650.87</v>
      </c>
      <c r="C35" s="18">
        <v>613.02</v>
      </c>
      <c r="D35" s="18">
        <v>804.13</v>
      </c>
      <c r="E35" s="18">
        <v>833.98</v>
      </c>
      <c r="F35" s="18">
        <v>437.47</v>
      </c>
      <c r="G35" s="18">
        <v>122.67</v>
      </c>
      <c r="H35" s="19">
        <f t="shared" si="2"/>
        <v>3462.1400000000003</v>
      </c>
    </row>
    <row r="36" spans="1:8" x14ac:dyDescent="0.25">
      <c r="A36" s="11" t="s">
        <v>45</v>
      </c>
      <c r="B36" s="17">
        <v>338.5</v>
      </c>
      <c r="C36" s="18">
        <v>338.4</v>
      </c>
      <c r="D36" s="18">
        <v>568.32000000000005</v>
      </c>
      <c r="E36" s="18">
        <v>411.17</v>
      </c>
      <c r="F36" s="18">
        <v>125.54</v>
      </c>
      <c r="G36" s="18">
        <v>28.91</v>
      </c>
      <c r="H36" s="19">
        <f t="shared" si="2"/>
        <v>1810.8400000000001</v>
      </c>
    </row>
    <row r="37" spans="1:8" x14ac:dyDescent="0.25">
      <c r="A37" s="13" t="s">
        <v>46</v>
      </c>
      <c r="B37" s="17">
        <v>405.77</v>
      </c>
      <c r="C37" s="18">
        <v>357.21</v>
      </c>
      <c r="D37" s="18">
        <v>573.34</v>
      </c>
      <c r="E37" s="18">
        <v>498.9</v>
      </c>
      <c r="F37" s="18">
        <v>229.62</v>
      </c>
      <c r="G37" s="18">
        <v>83.13</v>
      </c>
      <c r="H37" s="19">
        <f t="shared" si="2"/>
        <v>2147.9700000000003</v>
      </c>
    </row>
    <row r="38" spans="1:8" x14ac:dyDescent="0.25">
      <c r="A38" s="10" t="s">
        <v>7</v>
      </c>
      <c r="B38" s="20">
        <f>SUM(B25:B37)</f>
        <v>1817632.4899999998</v>
      </c>
      <c r="C38" s="21">
        <f t="shared" ref="C38" si="3">SUM(C25:C37)</f>
        <v>1906162.71</v>
      </c>
      <c r="D38" s="21">
        <f t="shared" ref="D38" si="4">SUM(D25:D37)</f>
        <v>3224929.9999999995</v>
      </c>
      <c r="E38" s="21">
        <f t="shared" ref="E38" si="5">SUM(E25:E37)</f>
        <v>4490624.9700000016</v>
      </c>
      <c r="F38" s="21">
        <f t="shared" ref="F38" si="6">SUM(F25:F37)</f>
        <v>2187222.1900000004</v>
      </c>
      <c r="G38" s="22">
        <f t="shared" ref="G38" si="7">SUM(G25:G37)</f>
        <v>1118518.4099999995</v>
      </c>
      <c r="H38" s="25">
        <f t="shared" ref="H38" si="8">SUM(H25:H37)</f>
        <v>14745090.770000001</v>
      </c>
    </row>
    <row r="39" spans="1:8" x14ac:dyDescent="0.25">
      <c r="A39" s="32" t="s">
        <v>81</v>
      </c>
      <c r="B39" s="35"/>
      <c r="C39" s="35"/>
      <c r="D39" s="35"/>
      <c r="E39" s="35"/>
      <c r="F39" s="35"/>
      <c r="G39" s="35"/>
      <c r="H39" s="35"/>
    </row>
    <row r="40" spans="1:8" x14ac:dyDescent="0.25">
      <c r="A40" s="32" t="s">
        <v>60</v>
      </c>
      <c r="B40" s="35"/>
      <c r="C40" s="35"/>
      <c r="D40" s="35"/>
      <c r="E40" s="35"/>
      <c r="F40" s="35"/>
      <c r="G40" s="35"/>
      <c r="H40" s="35"/>
    </row>
    <row r="41" spans="1:8" x14ac:dyDescent="0.25">
      <c r="A41" s="32" t="str">
        <f>IF(1&lt;2,"Lecture : "&amp;ROUND(F36,0)&amp;" enfants de 18 à 24 ans vivent dans une famille non immigrée dont la personne de référence est française par acquisition.","")</f>
        <v>Lecture : 126 enfants de 18 à 24 ans vivent dans une famille non immigrée dont la personne de référence est française par acquisition.</v>
      </c>
      <c r="B41" s="35"/>
      <c r="C41" s="35"/>
      <c r="D41" s="35"/>
      <c r="E41" s="35"/>
      <c r="F41" s="35"/>
      <c r="G41" s="35"/>
      <c r="H41" s="35"/>
    </row>
    <row r="42" spans="1:8" x14ac:dyDescent="0.25">
      <c r="A42" s="33" t="s">
        <v>85</v>
      </c>
      <c r="B42" s="35"/>
      <c r="C42" s="35"/>
      <c r="D42" s="35"/>
      <c r="E42" s="35"/>
      <c r="F42" s="35"/>
      <c r="G42" s="35"/>
      <c r="H42" s="35"/>
    </row>
    <row r="44" spans="1:8" x14ac:dyDescent="0.25">
      <c r="A44" s="3" t="s">
        <v>21</v>
      </c>
    </row>
    <row r="45" spans="1:8" x14ac:dyDescent="0.25">
      <c r="A45" s="4"/>
      <c r="B45" s="6" t="s">
        <v>49</v>
      </c>
      <c r="C45" s="7" t="s">
        <v>50</v>
      </c>
      <c r="D45" s="7" t="s">
        <v>51</v>
      </c>
      <c r="E45" s="7" t="s">
        <v>52</v>
      </c>
      <c r="F45" s="7" t="s">
        <v>53</v>
      </c>
      <c r="G45" s="8" t="s">
        <v>54</v>
      </c>
      <c r="H45" s="9" t="s">
        <v>7</v>
      </c>
    </row>
    <row r="46" spans="1:8" x14ac:dyDescent="0.25">
      <c r="A46" s="12" t="s">
        <v>34</v>
      </c>
      <c r="B46" s="14">
        <f t="shared" ref="B46:H48" si="9">B4+B25</f>
        <v>1788881.23</v>
      </c>
      <c r="C46" s="15">
        <f t="shared" si="9"/>
        <v>1876083.9</v>
      </c>
      <c r="D46" s="15">
        <f t="shared" si="9"/>
        <v>3175926.03</v>
      </c>
      <c r="E46" s="15">
        <f t="shared" si="9"/>
        <v>4431838.88</v>
      </c>
      <c r="F46" s="15">
        <f t="shared" si="9"/>
        <v>2157406.71</v>
      </c>
      <c r="G46" s="15">
        <f t="shared" si="9"/>
        <v>1105799.6200000001</v>
      </c>
      <c r="H46" s="16">
        <f t="shared" si="9"/>
        <v>14535936.370000001</v>
      </c>
    </row>
    <row r="47" spans="1:8" x14ac:dyDescent="0.25">
      <c r="A47" s="11" t="s">
        <v>35</v>
      </c>
      <c r="B47" s="17">
        <f t="shared" si="9"/>
        <v>166878.19</v>
      </c>
      <c r="C47" s="18">
        <f t="shared" si="9"/>
        <v>190264.13999999998</v>
      </c>
      <c r="D47" s="18">
        <f t="shared" si="9"/>
        <v>333855.5</v>
      </c>
      <c r="E47" s="18">
        <f t="shared" si="9"/>
        <v>440915.16</v>
      </c>
      <c r="F47" s="18">
        <f t="shared" si="9"/>
        <v>283781.65000000002</v>
      </c>
      <c r="G47" s="18">
        <f t="shared" si="9"/>
        <v>147276.79999999999</v>
      </c>
      <c r="H47" s="19">
        <f t="shared" si="9"/>
        <v>1562971.44</v>
      </c>
    </row>
    <row r="48" spans="1:8" x14ac:dyDescent="0.25">
      <c r="A48" s="11" t="s">
        <v>36</v>
      </c>
      <c r="B48" s="17">
        <f t="shared" si="9"/>
        <v>19772.14</v>
      </c>
      <c r="C48" s="18">
        <f t="shared" si="9"/>
        <v>21797.23</v>
      </c>
      <c r="D48" s="18">
        <f t="shared" si="9"/>
        <v>39983.07</v>
      </c>
      <c r="E48" s="18">
        <f t="shared" si="9"/>
        <v>65472.979999999996</v>
      </c>
      <c r="F48" s="18">
        <f t="shared" si="9"/>
        <v>43214.51</v>
      </c>
      <c r="G48" s="18">
        <f t="shared" si="9"/>
        <v>23645.89</v>
      </c>
      <c r="H48" s="19">
        <f t="shared" si="9"/>
        <v>213885.82</v>
      </c>
    </row>
    <row r="49" spans="1:8" x14ac:dyDescent="0.25">
      <c r="A49" s="11" t="s">
        <v>37</v>
      </c>
      <c r="B49" s="17">
        <f t="shared" ref="B49:H49" si="10">B7+B28</f>
        <v>5166.67</v>
      </c>
      <c r="C49" s="18">
        <f t="shared" si="10"/>
        <v>5483.28</v>
      </c>
      <c r="D49" s="18">
        <f t="shared" si="10"/>
        <v>9697.49</v>
      </c>
      <c r="E49" s="18">
        <f t="shared" si="10"/>
        <v>13151.4</v>
      </c>
      <c r="F49" s="18">
        <f t="shared" si="10"/>
        <v>8300.15</v>
      </c>
      <c r="G49" s="18">
        <f t="shared" si="10"/>
        <v>9040.6299999999992</v>
      </c>
      <c r="H49" s="19">
        <f t="shared" si="10"/>
        <v>50839.62</v>
      </c>
    </row>
    <row r="50" spans="1:8" x14ac:dyDescent="0.25">
      <c r="A50" s="11" t="s">
        <v>38</v>
      </c>
      <c r="B50" s="17">
        <f t="shared" ref="B50:H50" si="11">B8+B29</f>
        <v>4486.45</v>
      </c>
      <c r="C50" s="18">
        <f t="shared" si="11"/>
        <v>4788.09</v>
      </c>
      <c r="D50" s="18">
        <f t="shared" si="11"/>
        <v>8273.9399999999987</v>
      </c>
      <c r="E50" s="18">
        <f t="shared" si="11"/>
        <v>10536.830000000002</v>
      </c>
      <c r="F50" s="18">
        <f t="shared" si="11"/>
        <v>6391.59</v>
      </c>
      <c r="G50" s="18">
        <f t="shared" si="11"/>
        <v>6423.8099999999995</v>
      </c>
      <c r="H50" s="19">
        <f t="shared" si="11"/>
        <v>40900.709999999992</v>
      </c>
    </row>
    <row r="51" spans="1:8" x14ac:dyDescent="0.25">
      <c r="A51" s="11" t="s">
        <v>39</v>
      </c>
      <c r="B51" s="17">
        <f t="shared" ref="B51:H51" si="12">B9+B30</f>
        <v>21353.53</v>
      </c>
      <c r="C51" s="18">
        <f t="shared" si="12"/>
        <v>22153.26</v>
      </c>
      <c r="D51" s="18">
        <f t="shared" si="12"/>
        <v>36780.75</v>
      </c>
      <c r="E51" s="18">
        <f t="shared" si="12"/>
        <v>46675.48</v>
      </c>
      <c r="F51" s="18">
        <f t="shared" si="12"/>
        <v>16181.37</v>
      </c>
      <c r="G51" s="18">
        <f t="shared" si="12"/>
        <v>6980.72</v>
      </c>
      <c r="H51" s="19">
        <f t="shared" si="12"/>
        <v>150125.10999999999</v>
      </c>
    </row>
    <row r="52" spans="1:8" x14ac:dyDescent="0.25">
      <c r="A52" s="11" t="s">
        <v>40</v>
      </c>
      <c r="B52" s="17">
        <f t="shared" ref="B52:H52" si="13">B10+B31</f>
        <v>10844.539999999999</v>
      </c>
      <c r="C52" s="18">
        <f t="shared" si="13"/>
        <v>10579.17</v>
      </c>
      <c r="D52" s="18">
        <f t="shared" si="13"/>
        <v>16149.45</v>
      </c>
      <c r="E52" s="18">
        <f t="shared" si="13"/>
        <v>17748.46</v>
      </c>
      <c r="F52" s="18">
        <f t="shared" si="13"/>
        <v>7938.36</v>
      </c>
      <c r="G52" s="18">
        <f t="shared" si="13"/>
        <v>3293.84</v>
      </c>
      <c r="H52" s="19">
        <f t="shared" si="13"/>
        <v>66553.820000000007</v>
      </c>
    </row>
    <row r="53" spans="1:8" x14ac:dyDescent="0.25">
      <c r="A53" s="11" t="s">
        <v>41</v>
      </c>
      <c r="B53" s="17">
        <f t="shared" ref="B53:H53" si="14">B11+B32</f>
        <v>37710.74</v>
      </c>
      <c r="C53" s="18">
        <f t="shared" si="14"/>
        <v>33458.47</v>
      </c>
      <c r="D53" s="18">
        <f t="shared" si="14"/>
        <v>47188.53</v>
      </c>
      <c r="E53" s="18">
        <f t="shared" si="14"/>
        <v>50114.240000000005</v>
      </c>
      <c r="F53" s="18">
        <f t="shared" si="14"/>
        <v>41289.420000000006</v>
      </c>
      <c r="G53" s="18">
        <f t="shared" si="14"/>
        <v>40814.28</v>
      </c>
      <c r="H53" s="19">
        <f t="shared" si="14"/>
        <v>250575.68</v>
      </c>
    </row>
    <row r="54" spans="1:8" x14ac:dyDescent="0.25">
      <c r="A54" s="11" t="s">
        <v>42</v>
      </c>
      <c r="B54" s="17">
        <f t="shared" ref="B54:H54" si="15">B12+B33</f>
        <v>37490.979999999996</v>
      </c>
      <c r="C54" s="18">
        <f t="shared" si="15"/>
        <v>33675.89</v>
      </c>
      <c r="D54" s="18">
        <f t="shared" si="15"/>
        <v>43320.66</v>
      </c>
      <c r="E54" s="18">
        <f t="shared" si="15"/>
        <v>48638.8</v>
      </c>
      <c r="F54" s="18">
        <f t="shared" si="15"/>
        <v>40869.21</v>
      </c>
      <c r="G54" s="18">
        <f t="shared" si="15"/>
        <v>28070.16</v>
      </c>
      <c r="H54" s="19">
        <f t="shared" si="15"/>
        <v>232065.7</v>
      </c>
    </row>
    <row r="55" spans="1:8" x14ac:dyDescent="0.25">
      <c r="A55" s="11" t="s">
        <v>43</v>
      </c>
      <c r="B55" s="17">
        <f t="shared" ref="B55:H59" si="16">B13+B34</f>
        <v>19029.740000000002</v>
      </c>
      <c r="C55" s="18">
        <f t="shared" si="16"/>
        <v>15006.66</v>
      </c>
      <c r="D55" s="18">
        <f t="shared" si="16"/>
        <v>17277.43</v>
      </c>
      <c r="E55" s="18">
        <f t="shared" si="16"/>
        <v>16671.34</v>
      </c>
      <c r="F55" s="18">
        <f t="shared" si="16"/>
        <v>13145.24</v>
      </c>
      <c r="G55" s="18">
        <f t="shared" si="16"/>
        <v>7957.69</v>
      </c>
      <c r="H55" s="19">
        <f t="shared" si="16"/>
        <v>89088.099999999991</v>
      </c>
    </row>
    <row r="56" spans="1:8" x14ac:dyDescent="0.25">
      <c r="A56" s="11" t="s">
        <v>44</v>
      </c>
      <c r="B56" s="17">
        <f t="shared" si="16"/>
        <v>55555.07</v>
      </c>
      <c r="C56" s="18">
        <f t="shared" si="16"/>
        <v>51925.57</v>
      </c>
      <c r="D56" s="18">
        <f t="shared" si="16"/>
        <v>74207.62000000001</v>
      </c>
      <c r="E56" s="18">
        <f t="shared" si="16"/>
        <v>74346.87</v>
      </c>
      <c r="F56" s="18">
        <f t="shared" si="16"/>
        <v>40505.270000000004</v>
      </c>
      <c r="G56" s="18">
        <f t="shared" si="16"/>
        <v>13971.24</v>
      </c>
      <c r="H56" s="19">
        <f t="shared" si="16"/>
        <v>310511.64</v>
      </c>
    </row>
    <row r="57" spans="1:8" x14ac:dyDescent="0.25">
      <c r="A57" s="11" t="s">
        <v>45</v>
      </c>
      <c r="B57" s="17">
        <f t="shared" si="16"/>
        <v>18271.810000000001</v>
      </c>
      <c r="C57" s="18">
        <f t="shared" si="16"/>
        <v>19213.780000000002</v>
      </c>
      <c r="D57" s="18">
        <f t="shared" si="16"/>
        <v>31078.14</v>
      </c>
      <c r="E57" s="18">
        <f t="shared" si="16"/>
        <v>38396.199999999997</v>
      </c>
      <c r="F57" s="18">
        <f t="shared" si="16"/>
        <v>22787.780000000002</v>
      </c>
      <c r="G57" s="18">
        <f t="shared" si="16"/>
        <v>8391.43</v>
      </c>
      <c r="H57" s="19">
        <f t="shared" si="16"/>
        <v>138139.14000000001</v>
      </c>
    </row>
    <row r="58" spans="1:8" x14ac:dyDescent="0.25">
      <c r="A58" s="13" t="s">
        <v>46</v>
      </c>
      <c r="B58" s="17">
        <f t="shared" si="16"/>
        <v>25942.32</v>
      </c>
      <c r="C58" s="18">
        <f t="shared" si="16"/>
        <v>24138.3</v>
      </c>
      <c r="D58" s="18">
        <f t="shared" si="16"/>
        <v>36893.039999999994</v>
      </c>
      <c r="E58" s="18">
        <f t="shared" si="16"/>
        <v>41869.29</v>
      </c>
      <c r="F58" s="18">
        <f t="shared" si="16"/>
        <v>22442.5</v>
      </c>
      <c r="G58" s="18">
        <f t="shared" si="16"/>
        <v>9432.5</v>
      </c>
      <c r="H58" s="19">
        <f t="shared" si="16"/>
        <v>160717.94999999998</v>
      </c>
    </row>
    <row r="59" spans="1:8" x14ac:dyDescent="0.25">
      <c r="A59" s="10" t="s">
        <v>7</v>
      </c>
      <c r="B59" s="20">
        <f t="shared" si="16"/>
        <v>2211383.4099999997</v>
      </c>
      <c r="C59" s="21">
        <f t="shared" si="16"/>
        <v>2308567.7399999998</v>
      </c>
      <c r="D59" s="21">
        <f t="shared" si="16"/>
        <v>3870631.6499999994</v>
      </c>
      <c r="E59" s="21">
        <f t="shared" si="16"/>
        <v>5296375.9300000016</v>
      </c>
      <c r="F59" s="21">
        <f t="shared" si="16"/>
        <v>2704253.7600000007</v>
      </c>
      <c r="G59" s="22">
        <f t="shared" si="16"/>
        <v>1411098.6099999994</v>
      </c>
      <c r="H59" s="25">
        <f t="shared" si="16"/>
        <v>17802311.100000001</v>
      </c>
    </row>
    <row r="60" spans="1:8" x14ac:dyDescent="0.25">
      <c r="A60" s="32" t="s">
        <v>60</v>
      </c>
    </row>
    <row r="61" spans="1:8" x14ac:dyDescent="0.25">
      <c r="A61" s="33" t="s">
        <v>85</v>
      </c>
    </row>
  </sheetData>
  <pageMargins left="0.7" right="0.7" top="0.75" bottom="0.75" header="0.3" footer="0.3"/>
  <pageSetup paperSize="9" scale="7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workbookViewId="0"/>
  </sheetViews>
  <sheetFormatPr baseColWidth="10" defaultRowHeight="15" x14ac:dyDescent="0.25"/>
  <cols>
    <col min="1" max="1" width="62.7109375" style="1" customWidth="1"/>
    <col min="2" max="4" width="14.42578125" style="1" bestFit="1" customWidth="1"/>
    <col min="5" max="5" width="14.28515625" style="1" bestFit="1" customWidth="1"/>
    <col min="6" max="6" width="14.28515625" style="1" customWidth="1"/>
    <col min="7" max="7" width="16.140625" style="1" customWidth="1"/>
    <col min="8" max="8" width="13.5703125" style="1" customWidth="1"/>
    <col min="9" max="16384" width="11.42578125" style="1"/>
  </cols>
  <sheetData>
    <row r="1" spans="1:8" x14ac:dyDescent="0.25">
      <c r="A1" s="2" t="s">
        <v>58</v>
      </c>
    </row>
    <row r="2" spans="1:8" x14ac:dyDescent="0.25">
      <c r="A2" s="3" t="s">
        <v>1</v>
      </c>
    </row>
    <row r="3" spans="1:8" ht="39.75" customHeight="1" x14ac:dyDescent="0.25">
      <c r="A3" s="4"/>
      <c r="B3" s="6" t="s">
        <v>49</v>
      </c>
      <c r="C3" s="7" t="s">
        <v>50</v>
      </c>
      <c r="D3" s="7" t="s">
        <v>51</v>
      </c>
      <c r="E3" s="7" t="s">
        <v>52</v>
      </c>
      <c r="F3" s="7" t="s">
        <v>53</v>
      </c>
      <c r="G3" s="8" t="s">
        <v>54</v>
      </c>
      <c r="H3" s="9" t="s">
        <v>7</v>
      </c>
    </row>
    <row r="4" spans="1:8" x14ac:dyDescent="0.25">
      <c r="A4" s="23" t="s">
        <v>26</v>
      </c>
      <c r="B4" s="14">
        <v>834.5</v>
      </c>
      <c r="C4" s="15">
        <v>928.69</v>
      </c>
      <c r="D4" s="15">
        <v>1785.07</v>
      </c>
      <c r="E4" s="15">
        <v>2931.43</v>
      </c>
      <c r="F4" s="15">
        <v>1299.01</v>
      </c>
      <c r="G4" s="15">
        <v>490.92</v>
      </c>
      <c r="H4" s="16">
        <f>SUM(B4:G4)</f>
        <v>8269.6200000000008</v>
      </c>
    </row>
    <row r="5" spans="1:8" x14ac:dyDescent="0.25">
      <c r="A5" s="24" t="s">
        <v>27</v>
      </c>
      <c r="B5" s="17">
        <v>30784.31</v>
      </c>
      <c r="C5" s="18">
        <v>35883.480000000003</v>
      </c>
      <c r="D5" s="18">
        <v>61240.13</v>
      </c>
      <c r="E5" s="18">
        <v>82232.78</v>
      </c>
      <c r="F5" s="18">
        <v>46471.43</v>
      </c>
      <c r="G5" s="18">
        <v>12588.17</v>
      </c>
      <c r="H5" s="19">
        <f t="shared" ref="H5:H12" si="0">SUM(B5:G5)</f>
        <v>269200.3</v>
      </c>
    </row>
    <row r="6" spans="1:8" x14ac:dyDescent="0.25">
      <c r="A6" s="24" t="s">
        <v>28</v>
      </c>
      <c r="B6" s="17">
        <v>42004.23</v>
      </c>
      <c r="C6" s="18">
        <v>41899.03</v>
      </c>
      <c r="D6" s="18">
        <v>66639.8</v>
      </c>
      <c r="E6" s="18">
        <v>82822.73</v>
      </c>
      <c r="F6" s="18">
        <v>38947.230000000003</v>
      </c>
      <c r="G6" s="18">
        <v>10215.34</v>
      </c>
      <c r="H6" s="19">
        <f t="shared" si="0"/>
        <v>282528.36</v>
      </c>
    </row>
    <row r="7" spans="1:8" x14ac:dyDescent="0.25">
      <c r="A7" s="24" t="s">
        <v>29</v>
      </c>
      <c r="B7" s="17">
        <v>50071.01</v>
      </c>
      <c r="C7" s="18">
        <v>51746.5</v>
      </c>
      <c r="D7" s="18">
        <v>83315.210000000006</v>
      </c>
      <c r="E7" s="18">
        <v>101855.97</v>
      </c>
      <c r="F7" s="18">
        <v>54483.15</v>
      </c>
      <c r="G7" s="18">
        <v>14625.85</v>
      </c>
      <c r="H7" s="19">
        <f t="shared" si="0"/>
        <v>356097.69000000006</v>
      </c>
    </row>
    <row r="8" spans="1:8" x14ac:dyDescent="0.25">
      <c r="A8" s="24" t="s">
        <v>30</v>
      </c>
      <c r="B8" s="17">
        <v>62373.65</v>
      </c>
      <c r="C8" s="18">
        <v>68104.5</v>
      </c>
      <c r="D8" s="18">
        <v>111954.12</v>
      </c>
      <c r="E8" s="18">
        <v>138017.65</v>
      </c>
      <c r="F8" s="18">
        <v>83451.600000000006</v>
      </c>
      <c r="G8" s="18">
        <v>25896.58</v>
      </c>
      <c r="H8" s="19">
        <f t="shared" si="0"/>
        <v>489798.10000000003</v>
      </c>
    </row>
    <row r="9" spans="1:8" x14ac:dyDescent="0.25">
      <c r="A9" s="24" t="s">
        <v>31</v>
      </c>
      <c r="B9" s="17">
        <v>162550.17000000001</v>
      </c>
      <c r="C9" s="18">
        <v>162333.59</v>
      </c>
      <c r="D9" s="18">
        <v>249468.62</v>
      </c>
      <c r="E9" s="18">
        <v>282388.31</v>
      </c>
      <c r="F9" s="18">
        <v>159804.32999999999</v>
      </c>
      <c r="G9" s="18">
        <v>43408.06</v>
      </c>
      <c r="H9" s="19">
        <f t="shared" si="0"/>
        <v>1059953.0799999998</v>
      </c>
    </row>
    <row r="10" spans="1:8" x14ac:dyDescent="0.25">
      <c r="A10" s="11" t="s">
        <v>32</v>
      </c>
      <c r="B10" s="17">
        <v>1830.35</v>
      </c>
      <c r="C10" s="18">
        <v>2782.23</v>
      </c>
      <c r="D10" s="18">
        <v>9795.9</v>
      </c>
      <c r="E10" s="18">
        <v>36167.72</v>
      </c>
      <c r="F10" s="18">
        <v>75716.210000000006</v>
      </c>
      <c r="G10" s="18">
        <v>153177.70000000001</v>
      </c>
      <c r="H10" s="19">
        <f t="shared" si="0"/>
        <v>279470.11</v>
      </c>
    </row>
    <row r="11" spans="1:8" x14ac:dyDescent="0.25">
      <c r="A11" s="11" t="s">
        <v>33</v>
      </c>
      <c r="B11" s="17">
        <v>43302.71</v>
      </c>
      <c r="C11" s="18">
        <v>38727</v>
      </c>
      <c r="D11" s="18">
        <v>61502.78</v>
      </c>
      <c r="E11" s="18">
        <v>79334.37</v>
      </c>
      <c r="F11" s="18">
        <v>56858.6</v>
      </c>
      <c r="G11" s="18">
        <v>32177.57</v>
      </c>
      <c r="H11" s="19">
        <f t="shared" si="0"/>
        <v>311903.02999999997</v>
      </c>
    </row>
    <row r="12" spans="1:8" x14ac:dyDescent="0.25">
      <c r="A12" s="5" t="s">
        <v>7</v>
      </c>
      <c r="B12" s="20">
        <f>SUM(B4:B11)</f>
        <v>393750.93</v>
      </c>
      <c r="C12" s="21">
        <f t="shared" ref="C12:G12" si="1">SUM(C4:C11)</f>
        <v>402405.02</v>
      </c>
      <c r="D12" s="21">
        <f t="shared" si="1"/>
        <v>645701.63</v>
      </c>
      <c r="E12" s="21">
        <f t="shared" si="1"/>
        <v>805750.96000000008</v>
      </c>
      <c r="F12" s="21">
        <f t="shared" si="1"/>
        <v>517031.56</v>
      </c>
      <c r="G12" s="22">
        <f t="shared" si="1"/>
        <v>292580.19</v>
      </c>
      <c r="H12" s="25">
        <f t="shared" si="0"/>
        <v>3057220.29</v>
      </c>
    </row>
    <row r="13" spans="1:8" x14ac:dyDescent="0.25">
      <c r="A13" s="32" t="s">
        <v>80</v>
      </c>
      <c r="B13" s="35"/>
      <c r="C13" s="35"/>
      <c r="D13" s="35"/>
      <c r="E13" s="35"/>
      <c r="F13" s="35"/>
      <c r="G13" s="35"/>
      <c r="H13" s="35"/>
    </row>
    <row r="14" spans="1:8" x14ac:dyDescent="0.25">
      <c r="A14" s="32" t="s">
        <v>60</v>
      </c>
      <c r="B14" s="35"/>
      <c r="C14" s="35"/>
      <c r="D14" s="35"/>
      <c r="E14" s="35"/>
      <c r="F14" s="35"/>
      <c r="G14" s="35"/>
      <c r="H14" s="35"/>
    </row>
    <row r="15" spans="1:8" x14ac:dyDescent="0.25">
      <c r="A15" s="32" t="str">
        <f>IF(1&lt;2,"Lecture : "&amp;ROUND(F4,0)&amp;" enfants de 18 à 24 ans vivent dans une famille immigrée dont la personne de référence est agriculteur exploitant.","")</f>
        <v>Lecture : 1299 enfants de 18 à 24 ans vivent dans une famille immigrée dont la personne de référence est agriculteur exploitant.</v>
      </c>
      <c r="B15" s="35"/>
      <c r="C15" s="35"/>
      <c r="D15" s="35"/>
      <c r="E15" s="35"/>
      <c r="F15" s="35"/>
      <c r="G15" s="35"/>
      <c r="H15" s="35"/>
    </row>
    <row r="16" spans="1:8" x14ac:dyDescent="0.25">
      <c r="A16" s="33" t="s">
        <v>85</v>
      </c>
      <c r="B16" s="35"/>
      <c r="C16" s="35"/>
      <c r="D16" s="35"/>
      <c r="E16" s="35"/>
      <c r="F16" s="35"/>
      <c r="G16" s="35"/>
      <c r="H16" s="35"/>
    </row>
    <row r="18" spans="1:8" x14ac:dyDescent="0.25">
      <c r="A18" s="3" t="s">
        <v>20</v>
      </c>
    </row>
    <row r="19" spans="1:8" x14ac:dyDescent="0.25">
      <c r="A19" s="4"/>
      <c r="B19" s="6" t="s">
        <v>49</v>
      </c>
      <c r="C19" s="7" t="s">
        <v>50</v>
      </c>
      <c r="D19" s="7" t="s">
        <v>51</v>
      </c>
      <c r="E19" s="7" t="s">
        <v>52</v>
      </c>
      <c r="F19" s="7" t="s">
        <v>53</v>
      </c>
      <c r="G19" s="8" t="s">
        <v>54</v>
      </c>
      <c r="H19" s="9" t="s">
        <v>7</v>
      </c>
    </row>
    <row r="20" spans="1:8" x14ac:dyDescent="0.25">
      <c r="A20" s="23" t="s">
        <v>26</v>
      </c>
      <c r="B20" s="14">
        <v>26949.919999999998</v>
      </c>
      <c r="C20" s="15">
        <v>31951.599999999999</v>
      </c>
      <c r="D20" s="15">
        <v>62517.74</v>
      </c>
      <c r="E20" s="15">
        <v>104404.87</v>
      </c>
      <c r="F20" s="15">
        <v>48070.45</v>
      </c>
      <c r="G20" s="15">
        <v>15959.3</v>
      </c>
      <c r="H20" s="16">
        <f>SUM(B20:G20)</f>
        <v>289853.88</v>
      </c>
    </row>
    <row r="21" spans="1:8" x14ac:dyDescent="0.25">
      <c r="A21" s="24" t="s">
        <v>27</v>
      </c>
      <c r="B21" s="17">
        <v>117742.87</v>
      </c>
      <c r="C21" s="18">
        <v>140780.76999999999</v>
      </c>
      <c r="D21" s="18">
        <v>268557.52</v>
      </c>
      <c r="E21" s="18">
        <v>409218.87</v>
      </c>
      <c r="F21" s="18">
        <v>179757.84</v>
      </c>
      <c r="G21" s="18">
        <v>40895.050000000003</v>
      </c>
      <c r="H21" s="19">
        <f t="shared" ref="H21:H28" si="2">SUM(B21:G21)</f>
        <v>1156952.9200000002</v>
      </c>
    </row>
    <row r="22" spans="1:8" x14ac:dyDescent="0.25">
      <c r="A22" s="24" t="s">
        <v>28</v>
      </c>
      <c r="B22" s="17">
        <v>339064.91</v>
      </c>
      <c r="C22" s="18">
        <v>370719.48</v>
      </c>
      <c r="D22" s="18">
        <v>645936.28</v>
      </c>
      <c r="E22" s="18">
        <v>880252.94</v>
      </c>
      <c r="F22" s="18">
        <v>366132.78</v>
      </c>
      <c r="G22" s="18">
        <v>76039.42</v>
      </c>
      <c r="H22" s="19">
        <f t="shared" si="2"/>
        <v>2678145.8099999996</v>
      </c>
    </row>
    <row r="23" spans="1:8" x14ac:dyDescent="0.25">
      <c r="A23" s="24" t="s">
        <v>29</v>
      </c>
      <c r="B23" s="17">
        <v>418177.31</v>
      </c>
      <c r="C23" s="18">
        <v>445921.53</v>
      </c>
      <c r="D23" s="18">
        <v>747864.21</v>
      </c>
      <c r="E23" s="18">
        <v>999693.61</v>
      </c>
      <c r="F23" s="18">
        <v>449395</v>
      </c>
      <c r="G23" s="18">
        <v>96251.59</v>
      </c>
      <c r="H23" s="19">
        <f t="shared" si="2"/>
        <v>3157303.25</v>
      </c>
    </row>
    <row r="24" spans="1:8" x14ac:dyDescent="0.25">
      <c r="A24" s="24" t="s">
        <v>30</v>
      </c>
      <c r="B24" s="17">
        <v>277867.83</v>
      </c>
      <c r="C24" s="18">
        <v>307661.34000000003</v>
      </c>
      <c r="D24" s="18">
        <v>519181.8</v>
      </c>
      <c r="E24" s="18">
        <v>727800.16</v>
      </c>
      <c r="F24" s="18">
        <v>363014.14</v>
      </c>
      <c r="G24" s="18">
        <v>92418.19</v>
      </c>
      <c r="H24" s="19">
        <f t="shared" si="2"/>
        <v>2287943.46</v>
      </c>
    </row>
    <row r="25" spans="1:8" x14ac:dyDescent="0.25">
      <c r="A25" s="24" t="s">
        <v>31</v>
      </c>
      <c r="B25" s="17">
        <v>542034.49</v>
      </c>
      <c r="C25" s="18">
        <v>524310.37</v>
      </c>
      <c r="D25" s="18">
        <v>835639.6</v>
      </c>
      <c r="E25" s="18">
        <v>1105204.3400000001</v>
      </c>
      <c r="F25" s="18">
        <v>524614.63</v>
      </c>
      <c r="G25" s="18">
        <v>112914.83</v>
      </c>
      <c r="H25" s="19">
        <f t="shared" si="2"/>
        <v>3644718.26</v>
      </c>
    </row>
    <row r="26" spans="1:8" x14ac:dyDescent="0.25">
      <c r="A26" s="11" t="s">
        <v>32</v>
      </c>
      <c r="B26" s="17">
        <v>2796.16</v>
      </c>
      <c r="C26" s="18">
        <v>4875.6899999999996</v>
      </c>
      <c r="D26" s="18">
        <v>17659.07</v>
      </c>
      <c r="E26" s="18">
        <v>78656.13</v>
      </c>
      <c r="F26" s="18">
        <v>148580.89000000001</v>
      </c>
      <c r="G26" s="18">
        <v>622450.25</v>
      </c>
      <c r="H26" s="19">
        <f t="shared" si="2"/>
        <v>875018.19</v>
      </c>
    </row>
    <row r="27" spans="1:8" x14ac:dyDescent="0.25">
      <c r="A27" s="11" t="s">
        <v>33</v>
      </c>
      <c r="B27" s="17">
        <v>92999</v>
      </c>
      <c r="C27" s="18">
        <v>79941.91</v>
      </c>
      <c r="D27" s="18">
        <v>127573.8</v>
      </c>
      <c r="E27" s="18">
        <v>185394.05</v>
      </c>
      <c r="F27" s="18">
        <v>107656.47</v>
      </c>
      <c r="G27" s="18">
        <v>61589.78</v>
      </c>
      <c r="H27" s="19">
        <f t="shared" si="2"/>
        <v>655155.01</v>
      </c>
    </row>
    <row r="28" spans="1:8" x14ac:dyDescent="0.25">
      <c r="A28" s="5" t="s">
        <v>7</v>
      </c>
      <c r="B28" s="20">
        <f>SUM(B20:B27)</f>
        <v>1817632.49</v>
      </c>
      <c r="C28" s="21">
        <f t="shared" ref="C28" si="3">SUM(C20:C27)</f>
        <v>1906162.6899999997</v>
      </c>
      <c r="D28" s="21">
        <f t="shared" ref="D28" si="4">SUM(D20:D27)</f>
        <v>3224930.0199999996</v>
      </c>
      <c r="E28" s="21">
        <f t="shared" ref="E28" si="5">SUM(E20:E27)</f>
        <v>4490624.97</v>
      </c>
      <c r="F28" s="21">
        <f t="shared" ref="F28" si="6">SUM(F20:F27)</f>
        <v>2187222.2000000002</v>
      </c>
      <c r="G28" s="22">
        <f t="shared" ref="G28" si="7">SUM(G20:G27)</f>
        <v>1118518.4100000001</v>
      </c>
      <c r="H28" s="25">
        <f t="shared" si="2"/>
        <v>14745090.779999997</v>
      </c>
    </row>
    <row r="29" spans="1:8" x14ac:dyDescent="0.25">
      <c r="A29" s="32" t="s">
        <v>81</v>
      </c>
      <c r="B29" s="35"/>
      <c r="C29" s="35"/>
      <c r="D29" s="35"/>
      <c r="E29" s="35"/>
      <c r="F29" s="35"/>
      <c r="G29" s="35"/>
      <c r="H29" s="35"/>
    </row>
    <row r="30" spans="1:8" x14ac:dyDescent="0.25">
      <c r="A30" s="32" t="s">
        <v>60</v>
      </c>
      <c r="B30" s="35"/>
      <c r="C30" s="35"/>
      <c r="D30" s="35"/>
      <c r="E30" s="35"/>
      <c r="F30" s="35"/>
      <c r="G30" s="35"/>
      <c r="H30" s="35"/>
    </row>
    <row r="31" spans="1:8" x14ac:dyDescent="0.25">
      <c r="A31" s="32" t="str">
        <f>IF(1&lt;2,"Lecture : "&amp;ROUND(F20,0)&amp;" enfants de 18 à 24 ans vivent dans une famille non immigrée dont la personne de référence est agriculteur exploitant.","")</f>
        <v>Lecture : 48070 enfants de 18 à 24 ans vivent dans une famille non immigrée dont la personne de référence est agriculteur exploitant.</v>
      </c>
      <c r="B31" s="35"/>
      <c r="C31" s="35"/>
      <c r="D31" s="35"/>
      <c r="E31" s="35"/>
      <c r="F31" s="35"/>
      <c r="G31" s="35"/>
      <c r="H31" s="35"/>
    </row>
    <row r="32" spans="1:8" x14ac:dyDescent="0.25">
      <c r="A32" s="33" t="s">
        <v>85</v>
      </c>
      <c r="B32" s="35"/>
      <c r="C32" s="35"/>
      <c r="D32" s="35"/>
      <c r="E32" s="35"/>
      <c r="F32" s="35"/>
      <c r="G32" s="35"/>
      <c r="H32" s="35"/>
    </row>
    <row r="34" spans="1:8" x14ac:dyDescent="0.25">
      <c r="A34" s="3" t="s">
        <v>21</v>
      </c>
    </row>
    <row r="35" spans="1:8" x14ac:dyDescent="0.25">
      <c r="A35" s="4"/>
      <c r="B35" s="6" t="s">
        <v>49</v>
      </c>
      <c r="C35" s="7" t="s">
        <v>50</v>
      </c>
      <c r="D35" s="7" t="s">
        <v>51</v>
      </c>
      <c r="E35" s="7" t="s">
        <v>52</v>
      </c>
      <c r="F35" s="7" t="s">
        <v>53</v>
      </c>
      <c r="G35" s="8" t="s">
        <v>54</v>
      </c>
      <c r="H35" s="9" t="s">
        <v>7</v>
      </c>
    </row>
    <row r="36" spans="1:8" x14ac:dyDescent="0.25">
      <c r="A36" s="23" t="s">
        <v>26</v>
      </c>
      <c r="B36" s="14">
        <f t="shared" ref="B36:H44" si="8">B4+B20</f>
        <v>27784.42</v>
      </c>
      <c r="C36" s="15">
        <f t="shared" si="8"/>
        <v>32880.29</v>
      </c>
      <c r="D36" s="15">
        <f t="shared" si="8"/>
        <v>64302.81</v>
      </c>
      <c r="E36" s="15">
        <f t="shared" si="8"/>
        <v>107336.29999999999</v>
      </c>
      <c r="F36" s="15">
        <f t="shared" si="8"/>
        <v>49369.46</v>
      </c>
      <c r="G36" s="15">
        <f t="shared" si="8"/>
        <v>16450.219999999998</v>
      </c>
      <c r="H36" s="16">
        <f t="shared" si="8"/>
        <v>298123.5</v>
      </c>
    </row>
    <row r="37" spans="1:8" x14ac:dyDescent="0.25">
      <c r="A37" s="24" t="s">
        <v>27</v>
      </c>
      <c r="B37" s="17">
        <f t="shared" si="8"/>
        <v>148527.18</v>
      </c>
      <c r="C37" s="18">
        <f t="shared" si="8"/>
        <v>176664.25</v>
      </c>
      <c r="D37" s="18">
        <f t="shared" si="8"/>
        <v>329797.65000000002</v>
      </c>
      <c r="E37" s="18">
        <f t="shared" si="8"/>
        <v>491451.65</v>
      </c>
      <c r="F37" s="18">
        <f t="shared" si="8"/>
        <v>226229.27</v>
      </c>
      <c r="G37" s="18">
        <f t="shared" si="8"/>
        <v>53483.22</v>
      </c>
      <c r="H37" s="19">
        <f t="shared" si="8"/>
        <v>1426153.2200000002</v>
      </c>
    </row>
    <row r="38" spans="1:8" x14ac:dyDescent="0.25">
      <c r="A38" s="24" t="s">
        <v>28</v>
      </c>
      <c r="B38" s="17">
        <f t="shared" si="8"/>
        <v>381069.13999999996</v>
      </c>
      <c r="C38" s="18">
        <f t="shared" si="8"/>
        <v>412618.51</v>
      </c>
      <c r="D38" s="18">
        <f t="shared" si="8"/>
        <v>712576.08000000007</v>
      </c>
      <c r="E38" s="18">
        <f t="shared" si="8"/>
        <v>963075.66999999993</v>
      </c>
      <c r="F38" s="18">
        <f t="shared" si="8"/>
        <v>405080.01</v>
      </c>
      <c r="G38" s="18">
        <f t="shared" si="8"/>
        <v>86254.76</v>
      </c>
      <c r="H38" s="19">
        <f t="shared" si="8"/>
        <v>2960674.1699999995</v>
      </c>
    </row>
    <row r="39" spans="1:8" x14ac:dyDescent="0.25">
      <c r="A39" s="24" t="s">
        <v>29</v>
      </c>
      <c r="B39" s="17">
        <f t="shared" si="8"/>
        <v>468248.32000000001</v>
      </c>
      <c r="C39" s="18">
        <f t="shared" si="8"/>
        <v>497668.03</v>
      </c>
      <c r="D39" s="18">
        <f t="shared" si="8"/>
        <v>831179.41999999993</v>
      </c>
      <c r="E39" s="18">
        <f t="shared" si="8"/>
        <v>1101549.58</v>
      </c>
      <c r="F39" s="18">
        <f t="shared" si="8"/>
        <v>503878.15</v>
      </c>
      <c r="G39" s="18">
        <f t="shared" si="8"/>
        <v>110877.44</v>
      </c>
      <c r="H39" s="19">
        <f t="shared" si="8"/>
        <v>3513400.94</v>
      </c>
    </row>
    <row r="40" spans="1:8" x14ac:dyDescent="0.25">
      <c r="A40" s="24" t="s">
        <v>30</v>
      </c>
      <c r="B40" s="17">
        <f t="shared" si="8"/>
        <v>340241.48000000004</v>
      </c>
      <c r="C40" s="18">
        <f t="shared" si="8"/>
        <v>375765.84</v>
      </c>
      <c r="D40" s="18">
        <f t="shared" si="8"/>
        <v>631135.91999999993</v>
      </c>
      <c r="E40" s="18">
        <f t="shared" si="8"/>
        <v>865817.81</v>
      </c>
      <c r="F40" s="18">
        <f t="shared" si="8"/>
        <v>446465.74</v>
      </c>
      <c r="G40" s="18">
        <f t="shared" si="8"/>
        <v>118314.77</v>
      </c>
      <c r="H40" s="19">
        <f t="shared" si="8"/>
        <v>2777741.56</v>
      </c>
    </row>
    <row r="41" spans="1:8" x14ac:dyDescent="0.25">
      <c r="A41" s="24" t="s">
        <v>31</v>
      </c>
      <c r="B41" s="17">
        <f t="shared" si="8"/>
        <v>704584.66</v>
      </c>
      <c r="C41" s="18">
        <f t="shared" si="8"/>
        <v>686643.96</v>
      </c>
      <c r="D41" s="18">
        <f t="shared" si="8"/>
        <v>1085108.22</v>
      </c>
      <c r="E41" s="18">
        <f t="shared" si="8"/>
        <v>1387592.6500000001</v>
      </c>
      <c r="F41" s="18">
        <f t="shared" si="8"/>
        <v>684418.96</v>
      </c>
      <c r="G41" s="18">
        <f t="shared" si="8"/>
        <v>156322.89000000001</v>
      </c>
      <c r="H41" s="19">
        <f t="shared" si="8"/>
        <v>4704671.34</v>
      </c>
    </row>
    <row r="42" spans="1:8" x14ac:dyDescent="0.25">
      <c r="A42" s="11" t="s">
        <v>32</v>
      </c>
      <c r="B42" s="17">
        <f t="shared" si="8"/>
        <v>4626.51</v>
      </c>
      <c r="C42" s="18">
        <f t="shared" si="8"/>
        <v>7657.92</v>
      </c>
      <c r="D42" s="18">
        <f t="shared" si="8"/>
        <v>27454.97</v>
      </c>
      <c r="E42" s="18">
        <f t="shared" si="8"/>
        <v>114823.85</v>
      </c>
      <c r="F42" s="18">
        <f t="shared" si="8"/>
        <v>224297.10000000003</v>
      </c>
      <c r="G42" s="18">
        <f t="shared" si="8"/>
        <v>775627.95</v>
      </c>
      <c r="H42" s="19">
        <f t="shared" si="8"/>
        <v>1154488.2999999998</v>
      </c>
    </row>
    <row r="43" spans="1:8" x14ac:dyDescent="0.25">
      <c r="A43" s="11" t="s">
        <v>33</v>
      </c>
      <c r="B43" s="17">
        <f t="shared" si="8"/>
        <v>136301.71</v>
      </c>
      <c r="C43" s="18">
        <f t="shared" si="8"/>
        <v>118668.91</v>
      </c>
      <c r="D43" s="18">
        <f t="shared" si="8"/>
        <v>189076.58000000002</v>
      </c>
      <c r="E43" s="18">
        <f t="shared" si="8"/>
        <v>264728.42</v>
      </c>
      <c r="F43" s="18">
        <f t="shared" si="8"/>
        <v>164515.07</v>
      </c>
      <c r="G43" s="18">
        <f t="shared" si="8"/>
        <v>93767.35</v>
      </c>
      <c r="H43" s="19">
        <f t="shared" si="8"/>
        <v>967058.04</v>
      </c>
    </row>
    <row r="44" spans="1:8" x14ac:dyDescent="0.25">
      <c r="A44" s="5" t="s">
        <v>7</v>
      </c>
      <c r="B44" s="20">
        <f t="shared" si="8"/>
        <v>2211383.42</v>
      </c>
      <c r="C44" s="21">
        <f t="shared" si="8"/>
        <v>2308567.71</v>
      </c>
      <c r="D44" s="21">
        <f t="shared" si="8"/>
        <v>3870631.6499999994</v>
      </c>
      <c r="E44" s="21">
        <f t="shared" si="8"/>
        <v>5296375.93</v>
      </c>
      <c r="F44" s="21">
        <f t="shared" si="8"/>
        <v>2704253.7600000002</v>
      </c>
      <c r="G44" s="22">
        <f t="shared" si="8"/>
        <v>1411098.6</v>
      </c>
      <c r="H44" s="25">
        <f t="shared" si="8"/>
        <v>17802311.069999997</v>
      </c>
    </row>
    <row r="45" spans="1:8" x14ac:dyDescent="0.25">
      <c r="A45" s="32" t="s">
        <v>60</v>
      </c>
    </row>
    <row r="46" spans="1:8" x14ac:dyDescent="0.25">
      <c r="A46" s="33" t="s">
        <v>85</v>
      </c>
    </row>
  </sheetData>
  <pageMargins left="0.7" right="0.7" top="0.75" bottom="0.75" header="0.3" footer="0.3"/>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workbookViewId="0"/>
  </sheetViews>
  <sheetFormatPr baseColWidth="10" defaultColWidth="24.42578125" defaultRowHeight="15" x14ac:dyDescent="0.25"/>
  <cols>
    <col min="1" max="1" width="21.5703125" style="1" customWidth="1"/>
    <col min="2" max="5" width="32.140625" style="1" customWidth="1"/>
    <col min="6" max="16384" width="24.42578125" style="1"/>
  </cols>
  <sheetData>
    <row r="1" spans="1:6" x14ac:dyDescent="0.25">
      <c r="A1" s="2" t="s">
        <v>63</v>
      </c>
    </row>
    <row r="2" spans="1:6" ht="20.25" customHeight="1" x14ac:dyDescent="0.25"/>
    <row r="3" spans="1:6" ht="24" x14ac:dyDescent="0.25">
      <c r="A3" s="26"/>
      <c r="B3" s="39" t="s">
        <v>61</v>
      </c>
      <c r="C3" s="40" t="s">
        <v>75</v>
      </c>
      <c r="D3" s="40" t="s">
        <v>76</v>
      </c>
      <c r="E3" s="41" t="s">
        <v>77</v>
      </c>
      <c r="F3" s="27" t="s">
        <v>7</v>
      </c>
    </row>
    <row r="4" spans="1:6" x14ac:dyDescent="0.25">
      <c r="A4" s="28" t="s">
        <v>62</v>
      </c>
      <c r="B4" s="15">
        <v>2825972.19</v>
      </c>
      <c r="C4" s="15">
        <v>2777934.36</v>
      </c>
      <c r="D4" s="15">
        <v>2142246.63</v>
      </c>
      <c r="E4" s="15">
        <v>1502043.29</v>
      </c>
      <c r="F4" s="16">
        <v>17596285.460000001</v>
      </c>
    </row>
    <row r="5" spans="1:6" x14ac:dyDescent="0.25">
      <c r="A5" s="29" t="s">
        <v>59</v>
      </c>
      <c r="B5" s="18">
        <v>9104982.8399999999</v>
      </c>
      <c r="C5" s="18">
        <v>8943518.9000000004</v>
      </c>
      <c r="D5" s="18">
        <v>6980018.25</v>
      </c>
      <c r="E5" s="18">
        <v>4921523</v>
      </c>
      <c r="F5" s="19">
        <v>50397776.450000003</v>
      </c>
    </row>
    <row r="6" spans="1:6" x14ac:dyDescent="0.25">
      <c r="A6" s="30" t="s">
        <v>78</v>
      </c>
      <c r="B6" s="31">
        <v>4479003.58</v>
      </c>
      <c r="C6" s="31">
        <v>4416395.8099999996</v>
      </c>
      <c r="D6" s="31">
        <v>3742887.26</v>
      </c>
      <c r="E6" s="31">
        <v>3082017</v>
      </c>
      <c r="F6" s="37">
        <v>4479003.58</v>
      </c>
    </row>
    <row r="7" spans="1:6" x14ac:dyDescent="0.25">
      <c r="A7" s="32" t="s">
        <v>60</v>
      </c>
    </row>
    <row r="8" spans="1:6" x14ac:dyDescent="0.25">
      <c r="A8" s="38" t="str">
        <f>IF(1&lt;2,"Lecture : en 2014, "&amp;ROUND(D4,0)&amp;" familles ont pour personne de référence un individu immigré. Ces familles comptent "&amp;ROUND(D5,0)&amp;" personnes dont "&amp;ROUND(D6,0)&amp;" personnes immigrées.","")</f>
        <v>Lecture : en 2014, 2142247 familles ont pour personne de référence un individu immigré. Ces familles comptent 6980018 personnes dont 3742887 personnes immigrées.</v>
      </c>
    </row>
    <row r="9" spans="1:6" x14ac:dyDescent="0.25">
      <c r="A9" s="33" t="s">
        <v>85</v>
      </c>
    </row>
    <row r="11" spans="1:6" x14ac:dyDescent="0.25">
      <c r="A11" s="38" t="s">
        <v>79</v>
      </c>
      <c r="F11" s="34"/>
    </row>
    <row r="12" spans="1:6" x14ac:dyDescent="0.25">
      <c r="F12" s="34"/>
    </row>
  </sheetData>
  <pageMargins left="0.7" right="0.7" top="0.75" bottom="0.75" header="0.3" footer="0.3"/>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6"/>
  <sheetViews>
    <sheetView workbookViewId="0"/>
  </sheetViews>
  <sheetFormatPr baseColWidth="10" defaultRowHeight="15" x14ac:dyDescent="0.25"/>
  <cols>
    <col min="1" max="1" width="69.140625" style="1" customWidth="1"/>
    <col min="2" max="4" width="14.42578125" style="1" bestFit="1" customWidth="1"/>
    <col min="5" max="5" width="14.28515625" style="1" bestFit="1" customWidth="1"/>
    <col min="6" max="6" width="16.140625" style="1" customWidth="1"/>
    <col min="7" max="7" width="13.5703125" style="1" customWidth="1"/>
    <col min="8" max="16384" width="11.42578125" style="1"/>
  </cols>
  <sheetData>
    <row r="1" spans="1:7" x14ac:dyDescent="0.25">
      <c r="A1" s="2" t="s">
        <v>0</v>
      </c>
    </row>
    <row r="2" spans="1:7" x14ac:dyDescent="0.25">
      <c r="A2" s="3" t="s">
        <v>1</v>
      </c>
    </row>
    <row r="3" spans="1:7" ht="39.75" customHeight="1" x14ac:dyDescent="0.25">
      <c r="A3" s="4"/>
      <c r="B3" s="6" t="s">
        <v>2</v>
      </c>
      <c r="C3" s="7" t="s">
        <v>3</v>
      </c>
      <c r="D3" s="7" t="s">
        <v>4</v>
      </c>
      <c r="E3" s="7" t="s">
        <v>5</v>
      </c>
      <c r="F3" s="8" t="s">
        <v>6</v>
      </c>
      <c r="G3" s="9" t="s">
        <v>7</v>
      </c>
    </row>
    <row r="4" spans="1:7" x14ac:dyDescent="0.25">
      <c r="A4" s="12" t="s">
        <v>8</v>
      </c>
      <c r="B4" s="14">
        <v>2461.13</v>
      </c>
      <c r="C4" s="15">
        <v>14624.22</v>
      </c>
      <c r="D4" s="15">
        <v>7546.03</v>
      </c>
      <c r="E4" s="15">
        <v>2731.25</v>
      </c>
      <c r="F4" s="15">
        <v>1183.81</v>
      </c>
      <c r="G4" s="16">
        <f>SUM(B4:F4)</f>
        <v>28546.44</v>
      </c>
    </row>
    <row r="5" spans="1:7" ht="15.75" customHeight="1" x14ac:dyDescent="0.25">
      <c r="A5" s="11" t="s">
        <v>9</v>
      </c>
      <c r="B5" s="17">
        <v>8754.7099999999991</v>
      </c>
      <c r="C5" s="18">
        <v>8720.41</v>
      </c>
      <c r="D5" s="18">
        <v>3525.08</v>
      </c>
      <c r="E5" s="18">
        <v>1550.58</v>
      </c>
      <c r="F5" s="18">
        <v>783.06</v>
      </c>
      <c r="G5" s="19">
        <f t="shared" ref="G5:G15" si="0">SUM(B5:F5)</f>
        <v>23333.84</v>
      </c>
    </row>
    <row r="6" spans="1:7" x14ac:dyDescent="0.25">
      <c r="A6" s="11" t="s">
        <v>10</v>
      </c>
      <c r="B6" s="17">
        <v>11707.18</v>
      </c>
      <c r="C6" s="18">
        <v>68934.600000000006</v>
      </c>
      <c r="D6" s="18">
        <v>43921.89</v>
      </c>
      <c r="E6" s="18">
        <v>18375.48</v>
      </c>
      <c r="F6" s="18">
        <v>7753.8</v>
      </c>
      <c r="G6" s="19">
        <f t="shared" si="0"/>
        <v>150692.94999999998</v>
      </c>
    </row>
    <row r="7" spans="1:7" ht="14.25" customHeight="1" x14ac:dyDescent="0.25">
      <c r="A7" s="11" t="s">
        <v>11</v>
      </c>
      <c r="B7" s="17">
        <v>45873.22</v>
      </c>
      <c r="C7" s="18">
        <v>49689.01</v>
      </c>
      <c r="D7" s="18">
        <v>33570.76</v>
      </c>
      <c r="E7" s="18">
        <v>18563.849999999999</v>
      </c>
      <c r="F7" s="18">
        <v>11425.24</v>
      </c>
      <c r="G7" s="19">
        <f t="shared" si="0"/>
        <v>159122.08000000002</v>
      </c>
    </row>
    <row r="8" spans="1:7" x14ac:dyDescent="0.25">
      <c r="A8" s="11" t="s">
        <v>12</v>
      </c>
      <c r="B8" s="17">
        <v>152664.43</v>
      </c>
      <c r="C8" s="18">
        <v>0</v>
      </c>
      <c r="D8" s="18">
        <v>0</v>
      </c>
      <c r="E8" s="18">
        <v>0</v>
      </c>
      <c r="F8" s="18">
        <v>0</v>
      </c>
      <c r="G8" s="19">
        <f t="shared" si="0"/>
        <v>152664.43</v>
      </c>
    </row>
    <row r="9" spans="1:7" x14ac:dyDescent="0.25">
      <c r="A9" s="11" t="s">
        <v>13</v>
      </c>
      <c r="B9" s="17">
        <v>90358.41</v>
      </c>
      <c r="C9" s="18">
        <v>0</v>
      </c>
      <c r="D9" s="18">
        <v>0</v>
      </c>
      <c r="E9" s="18">
        <v>0</v>
      </c>
      <c r="F9" s="18">
        <v>0</v>
      </c>
      <c r="G9" s="19">
        <f t="shared" si="0"/>
        <v>90358.41</v>
      </c>
    </row>
    <row r="10" spans="1:7" x14ac:dyDescent="0.25">
      <c r="A10" s="11" t="s">
        <v>14</v>
      </c>
      <c r="B10" s="17">
        <v>78481.7</v>
      </c>
      <c r="C10" s="18">
        <v>0</v>
      </c>
      <c r="D10" s="18">
        <v>0</v>
      </c>
      <c r="E10" s="18">
        <v>0</v>
      </c>
      <c r="F10" s="18">
        <v>0</v>
      </c>
      <c r="G10" s="19">
        <f t="shared" si="0"/>
        <v>78481.7</v>
      </c>
    </row>
    <row r="11" spans="1:7" x14ac:dyDescent="0.25">
      <c r="A11" s="11" t="s">
        <v>15</v>
      </c>
      <c r="B11" s="17">
        <v>338221.98</v>
      </c>
      <c r="C11" s="18">
        <v>0</v>
      </c>
      <c r="D11" s="18">
        <v>0</v>
      </c>
      <c r="E11" s="18">
        <v>0</v>
      </c>
      <c r="F11" s="18">
        <v>0</v>
      </c>
      <c r="G11" s="19">
        <f t="shared" si="0"/>
        <v>338221.98</v>
      </c>
    </row>
    <row r="12" spans="1:7" x14ac:dyDescent="0.25">
      <c r="A12" s="11" t="s">
        <v>16</v>
      </c>
      <c r="B12" s="17">
        <v>13589.16</v>
      </c>
      <c r="C12" s="18">
        <v>145823.26999999999</v>
      </c>
      <c r="D12" s="18">
        <v>172925.13</v>
      </c>
      <c r="E12" s="18">
        <v>83963.16</v>
      </c>
      <c r="F12" s="18">
        <v>29634.05</v>
      </c>
      <c r="G12" s="19">
        <f t="shared" si="0"/>
        <v>445934.76999999996</v>
      </c>
    </row>
    <row r="13" spans="1:7" x14ac:dyDescent="0.25">
      <c r="A13" s="11" t="s">
        <v>17</v>
      </c>
      <c r="B13" s="17">
        <v>9193.6299999999992</v>
      </c>
      <c r="C13" s="18">
        <v>85090.82</v>
      </c>
      <c r="D13" s="18">
        <v>98858.2</v>
      </c>
      <c r="E13" s="18">
        <v>82726.070000000007</v>
      </c>
      <c r="F13" s="18">
        <v>48856.800000000003</v>
      </c>
      <c r="G13" s="19">
        <f t="shared" si="0"/>
        <v>324725.52</v>
      </c>
    </row>
    <row r="14" spans="1:7" x14ac:dyDescent="0.25">
      <c r="A14" s="11" t="s">
        <v>18</v>
      </c>
      <c r="B14" s="17">
        <v>12587.41</v>
      </c>
      <c r="C14" s="18">
        <v>43264.41</v>
      </c>
      <c r="D14" s="18">
        <v>34239.26</v>
      </c>
      <c r="E14" s="18">
        <v>19399.009999999998</v>
      </c>
      <c r="F14" s="18">
        <v>9726.01</v>
      </c>
      <c r="G14" s="19">
        <f t="shared" si="0"/>
        <v>119216.1</v>
      </c>
    </row>
    <row r="15" spans="1:7" x14ac:dyDescent="0.25">
      <c r="A15" s="13" t="s">
        <v>19</v>
      </c>
      <c r="B15" s="17">
        <v>53912.69</v>
      </c>
      <c r="C15" s="18">
        <v>63190.34</v>
      </c>
      <c r="D15" s="18">
        <v>49840.3</v>
      </c>
      <c r="E15" s="18">
        <v>37530.85</v>
      </c>
      <c r="F15" s="18">
        <v>26474.21</v>
      </c>
      <c r="G15" s="19">
        <f t="shared" si="0"/>
        <v>230948.39</v>
      </c>
    </row>
    <row r="16" spans="1:7" x14ac:dyDescent="0.25">
      <c r="A16" s="10" t="s">
        <v>7</v>
      </c>
      <c r="B16" s="20">
        <f>SUM(B4:B15)</f>
        <v>817805.65000000014</v>
      </c>
      <c r="C16" s="21">
        <f t="shared" ref="C16:G16" si="1">SUM(C4:C15)</f>
        <v>479337.07999999996</v>
      </c>
      <c r="D16" s="21">
        <f t="shared" si="1"/>
        <v>444426.65</v>
      </c>
      <c r="E16" s="21">
        <f t="shared" si="1"/>
        <v>264840.25</v>
      </c>
      <c r="F16" s="22">
        <f t="shared" si="1"/>
        <v>135836.98000000001</v>
      </c>
      <c r="G16" s="25">
        <f t="shared" si="1"/>
        <v>2142246.61</v>
      </c>
    </row>
    <row r="17" spans="1:8" x14ac:dyDescent="0.25">
      <c r="A17" s="32" t="s">
        <v>80</v>
      </c>
      <c r="B17" s="35"/>
      <c r="C17" s="35"/>
      <c r="D17" s="35"/>
      <c r="E17" s="35"/>
      <c r="F17" s="35"/>
      <c r="G17" s="35"/>
    </row>
    <row r="18" spans="1:8" x14ac:dyDescent="0.25">
      <c r="A18" s="32" t="s">
        <v>60</v>
      </c>
      <c r="B18" s="35"/>
      <c r="C18" s="35"/>
      <c r="D18" s="35"/>
      <c r="E18" s="35"/>
      <c r="F18" s="35"/>
      <c r="G18" s="35"/>
    </row>
    <row r="19" spans="1:8" x14ac:dyDescent="0.25">
      <c r="A19" s="33" t="s">
        <v>85</v>
      </c>
    </row>
    <row r="20" spans="1:8" x14ac:dyDescent="0.25">
      <c r="H20" s="33"/>
    </row>
    <row r="21" spans="1:8" x14ac:dyDescent="0.25">
      <c r="A21" s="3" t="s">
        <v>20</v>
      </c>
    </row>
    <row r="22" spans="1:8" ht="24" x14ac:dyDescent="0.25">
      <c r="A22" s="4"/>
      <c r="B22" s="6" t="s">
        <v>2</v>
      </c>
      <c r="C22" s="7" t="s">
        <v>3</v>
      </c>
      <c r="D22" s="7" t="s">
        <v>4</v>
      </c>
      <c r="E22" s="7" t="s">
        <v>5</v>
      </c>
      <c r="F22" s="8" t="s">
        <v>6</v>
      </c>
      <c r="G22" s="9" t="s">
        <v>7</v>
      </c>
    </row>
    <row r="23" spans="1:8" x14ac:dyDescent="0.25">
      <c r="A23" s="12" t="s">
        <v>8</v>
      </c>
      <c r="B23" s="14">
        <v>18510.830000000002</v>
      </c>
      <c r="C23" s="15">
        <v>162371.04999999999</v>
      </c>
      <c r="D23" s="15">
        <v>84430.01</v>
      </c>
      <c r="E23" s="15">
        <v>18139.939999999999</v>
      </c>
      <c r="F23" s="15">
        <v>3178.04</v>
      </c>
      <c r="G23" s="16">
        <f>SUM(B23:F23)</f>
        <v>286629.87</v>
      </c>
    </row>
    <row r="24" spans="1:8" x14ac:dyDescent="0.25">
      <c r="A24" s="11" t="s">
        <v>9</v>
      </c>
      <c r="B24" s="17">
        <v>52308.6</v>
      </c>
      <c r="C24" s="18">
        <v>45450.720000000001</v>
      </c>
      <c r="D24" s="18">
        <v>14495.38</v>
      </c>
      <c r="E24" s="18">
        <v>3851.34</v>
      </c>
      <c r="F24" s="18">
        <v>1541.55</v>
      </c>
      <c r="G24" s="19">
        <f t="shared" ref="G24:G34" si="2">SUM(B24:F24)</f>
        <v>117647.59000000001</v>
      </c>
    </row>
    <row r="25" spans="1:8" x14ac:dyDescent="0.25">
      <c r="A25" s="11" t="s">
        <v>10</v>
      </c>
      <c r="B25" s="17">
        <v>75565.78</v>
      </c>
      <c r="C25" s="18">
        <v>606128.16</v>
      </c>
      <c r="D25" s="18">
        <v>348286.87</v>
      </c>
      <c r="E25" s="18">
        <v>80032.97</v>
      </c>
      <c r="F25" s="18">
        <v>15364.36</v>
      </c>
      <c r="G25" s="19">
        <f t="shared" si="2"/>
        <v>1125378.1400000001</v>
      </c>
    </row>
    <row r="26" spans="1:8" x14ac:dyDescent="0.25">
      <c r="A26" s="11" t="s">
        <v>11</v>
      </c>
      <c r="B26" s="17">
        <v>273825.48</v>
      </c>
      <c r="C26" s="18">
        <v>223464.88</v>
      </c>
      <c r="D26" s="18">
        <v>125058.55</v>
      </c>
      <c r="E26" s="18">
        <v>55382.81</v>
      </c>
      <c r="F26" s="18">
        <v>28022.9</v>
      </c>
      <c r="G26" s="19">
        <f t="shared" si="2"/>
        <v>705754.62</v>
      </c>
    </row>
    <row r="27" spans="1:8" x14ac:dyDescent="0.25">
      <c r="A27" s="11" t="s">
        <v>12</v>
      </c>
      <c r="B27" s="17">
        <v>1993698.56</v>
      </c>
      <c r="C27" s="18">
        <v>0</v>
      </c>
      <c r="D27" s="18">
        <v>0</v>
      </c>
      <c r="E27" s="18">
        <v>0</v>
      </c>
      <c r="F27" s="18">
        <v>0</v>
      </c>
      <c r="G27" s="19">
        <f t="shared" si="2"/>
        <v>1993698.56</v>
      </c>
    </row>
    <row r="28" spans="1:8" x14ac:dyDescent="0.25">
      <c r="A28" s="11" t="s">
        <v>13</v>
      </c>
      <c r="B28" s="17">
        <v>657529.87</v>
      </c>
      <c r="C28" s="18">
        <v>0</v>
      </c>
      <c r="D28" s="18">
        <v>0</v>
      </c>
      <c r="E28" s="18">
        <v>0</v>
      </c>
      <c r="F28" s="18">
        <v>0</v>
      </c>
      <c r="G28" s="19">
        <f t="shared" si="2"/>
        <v>657529.87</v>
      </c>
    </row>
    <row r="29" spans="1:8" x14ac:dyDescent="0.25">
      <c r="A29" s="11" t="s">
        <v>14</v>
      </c>
      <c r="B29" s="17">
        <v>675005.1</v>
      </c>
      <c r="C29" s="18">
        <v>0</v>
      </c>
      <c r="D29" s="18">
        <v>0</v>
      </c>
      <c r="E29" s="18">
        <v>0</v>
      </c>
      <c r="F29" s="18">
        <v>0</v>
      </c>
      <c r="G29" s="19">
        <f t="shared" si="2"/>
        <v>675005.1</v>
      </c>
    </row>
    <row r="30" spans="1:8" x14ac:dyDescent="0.25">
      <c r="A30" s="11" t="s">
        <v>15</v>
      </c>
      <c r="B30" s="17">
        <v>3544392.24</v>
      </c>
      <c r="C30" s="18">
        <v>0</v>
      </c>
      <c r="D30" s="18">
        <v>0</v>
      </c>
      <c r="E30" s="18">
        <v>0</v>
      </c>
      <c r="F30" s="18">
        <v>0</v>
      </c>
      <c r="G30" s="19">
        <f t="shared" si="2"/>
        <v>3544392.24</v>
      </c>
    </row>
    <row r="31" spans="1:8" x14ac:dyDescent="0.25">
      <c r="A31" s="11" t="s">
        <v>16</v>
      </c>
      <c r="B31" s="17">
        <v>107087.92</v>
      </c>
      <c r="C31" s="18">
        <v>1697061.64</v>
      </c>
      <c r="D31" s="18">
        <v>1974208.1</v>
      </c>
      <c r="E31" s="18">
        <v>556049.64</v>
      </c>
      <c r="F31" s="18">
        <v>94611.37</v>
      </c>
      <c r="G31" s="19">
        <f t="shared" si="2"/>
        <v>4429018.67</v>
      </c>
    </row>
    <row r="32" spans="1:8" x14ac:dyDescent="0.25">
      <c r="A32" s="11" t="s">
        <v>17</v>
      </c>
      <c r="B32" s="17">
        <v>50986.49</v>
      </c>
      <c r="C32" s="18">
        <v>349543.13</v>
      </c>
      <c r="D32" s="18">
        <v>350100.79</v>
      </c>
      <c r="E32" s="18">
        <v>185113.92</v>
      </c>
      <c r="F32" s="18">
        <v>80691.539999999994</v>
      </c>
      <c r="G32" s="19">
        <f t="shared" si="2"/>
        <v>1016435.87</v>
      </c>
    </row>
    <row r="33" spans="1:7" x14ac:dyDescent="0.25">
      <c r="A33" s="11" t="s">
        <v>18</v>
      </c>
      <c r="B33" s="17">
        <v>60133.49</v>
      </c>
      <c r="C33" s="18">
        <v>193612.24</v>
      </c>
      <c r="D33" s="18">
        <v>119752.91</v>
      </c>
      <c r="E33" s="18">
        <v>36873.99</v>
      </c>
      <c r="F33" s="18">
        <v>10444.370000000001</v>
      </c>
      <c r="G33" s="19">
        <f t="shared" si="2"/>
        <v>420817</v>
      </c>
    </row>
    <row r="34" spans="1:7" x14ac:dyDescent="0.25">
      <c r="A34" s="13" t="s">
        <v>19</v>
      </c>
      <c r="B34" s="17">
        <v>223001.81</v>
      </c>
      <c r="C34" s="18">
        <v>123667.91</v>
      </c>
      <c r="D34" s="18">
        <v>70106.48</v>
      </c>
      <c r="E34" s="18">
        <v>39899.82</v>
      </c>
      <c r="F34" s="18">
        <v>25055.3</v>
      </c>
      <c r="G34" s="19">
        <f t="shared" si="2"/>
        <v>481731.31999999995</v>
      </c>
    </row>
    <row r="35" spans="1:7" x14ac:dyDescent="0.25">
      <c r="A35" s="10" t="s">
        <v>7</v>
      </c>
      <c r="B35" s="20">
        <f>SUM(B23:B34)</f>
        <v>7732046.1700000009</v>
      </c>
      <c r="C35" s="21">
        <f t="shared" ref="C35" si="3">SUM(C23:C34)</f>
        <v>3401299.7300000004</v>
      </c>
      <c r="D35" s="21">
        <f t="shared" ref="D35" si="4">SUM(D23:D34)</f>
        <v>3086439.0900000003</v>
      </c>
      <c r="E35" s="21">
        <f t="shared" ref="E35" si="5">SUM(E23:E34)</f>
        <v>975344.42999999993</v>
      </c>
      <c r="F35" s="22">
        <f t="shared" ref="F35" si="6">SUM(F23:F34)</f>
        <v>258909.43</v>
      </c>
      <c r="G35" s="25">
        <f t="shared" ref="G35" si="7">SUM(G23:G34)</f>
        <v>15454038.85</v>
      </c>
    </row>
    <row r="36" spans="1:7" x14ac:dyDescent="0.25">
      <c r="A36" s="32" t="s">
        <v>81</v>
      </c>
      <c r="B36" s="35"/>
      <c r="C36" s="35"/>
      <c r="D36" s="35"/>
      <c r="E36" s="35"/>
      <c r="F36" s="35"/>
      <c r="G36" s="35"/>
    </row>
    <row r="37" spans="1:7" x14ac:dyDescent="0.25">
      <c r="A37" s="32" t="s">
        <v>60</v>
      </c>
      <c r="B37" s="35"/>
      <c r="C37" s="35"/>
      <c r="D37" s="35"/>
      <c r="E37" s="35"/>
      <c r="F37" s="35"/>
      <c r="G37" s="35"/>
    </row>
    <row r="38" spans="1:7" x14ac:dyDescent="0.25">
      <c r="A38" s="33" t="s">
        <v>85</v>
      </c>
      <c r="B38" s="35"/>
      <c r="C38" s="35"/>
      <c r="D38" s="35"/>
      <c r="E38" s="35"/>
      <c r="F38" s="35"/>
      <c r="G38" s="35"/>
    </row>
    <row r="40" spans="1:7" x14ac:dyDescent="0.25">
      <c r="A40" s="3" t="s">
        <v>21</v>
      </c>
    </row>
    <row r="41" spans="1:7" ht="24" x14ac:dyDescent="0.25">
      <c r="A41" s="4"/>
      <c r="B41" s="6" t="s">
        <v>2</v>
      </c>
      <c r="C41" s="7" t="s">
        <v>3</v>
      </c>
      <c r="D41" s="7" t="s">
        <v>4</v>
      </c>
      <c r="E41" s="7" t="s">
        <v>5</v>
      </c>
      <c r="F41" s="8" t="s">
        <v>6</v>
      </c>
      <c r="G41" s="9" t="s">
        <v>7</v>
      </c>
    </row>
    <row r="42" spans="1:7" x14ac:dyDescent="0.25">
      <c r="A42" s="12" t="s">
        <v>8</v>
      </c>
      <c r="B42" s="14">
        <f t="shared" ref="B42:B54" si="8">B4+B23</f>
        <v>20971.960000000003</v>
      </c>
      <c r="C42" s="15">
        <f t="shared" ref="C42:G42" si="9">C4+C23</f>
        <v>176995.27</v>
      </c>
      <c r="D42" s="15">
        <f t="shared" si="9"/>
        <v>91976.04</v>
      </c>
      <c r="E42" s="15">
        <f t="shared" si="9"/>
        <v>20871.189999999999</v>
      </c>
      <c r="F42" s="15">
        <f t="shared" si="9"/>
        <v>4361.8500000000004</v>
      </c>
      <c r="G42" s="16">
        <f t="shared" si="9"/>
        <v>315176.31</v>
      </c>
    </row>
    <row r="43" spans="1:7" x14ac:dyDescent="0.25">
      <c r="A43" s="11" t="s">
        <v>9</v>
      </c>
      <c r="B43" s="17">
        <f t="shared" si="8"/>
        <v>61063.31</v>
      </c>
      <c r="C43" s="18">
        <f t="shared" ref="C43:G54" si="10">C5+C24</f>
        <v>54171.130000000005</v>
      </c>
      <c r="D43" s="18">
        <f t="shared" si="10"/>
        <v>18020.46</v>
      </c>
      <c r="E43" s="18">
        <f t="shared" si="10"/>
        <v>5401.92</v>
      </c>
      <c r="F43" s="18">
        <f t="shared" si="10"/>
        <v>2324.6099999999997</v>
      </c>
      <c r="G43" s="19">
        <f t="shared" si="10"/>
        <v>140981.43000000002</v>
      </c>
    </row>
    <row r="44" spans="1:7" x14ac:dyDescent="0.25">
      <c r="A44" s="11" t="s">
        <v>10</v>
      </c>
      <c r="B44" s="17">
        <f t="shared" si="8"/>
        <v>87272.959999999992</v>
      </c>
      <c r="C44" s="18">
        <f t="shared" si="10"/>
        <v>675062.76</v>
      </c>
      <c r="D44" s="18">
        <f t="shared" si="10"/>
        <v>392208.76</v>
      </c>
      <c r="E44" s="18">
        <f t="shared" si="10"/>
        <v>98408.45</v>
      </c>
      <c r="F44" s="18">
        <f t="shared" si="10"/>
        <v>23118.16</v>
      </c>
      <c r="G44" s="19">
        <f t="shared" si="10"/>
        <v>1276071.0900000001</v>
      </c>
    </row>
    <row r="45" spans="1:7" x14ac:dyDescent="0.25">
      <c r="A45" s="11" t="s">
        <v>11</v>
      </c>
      <c r="B45" s="17">
        <f t="shared" si="8"/>
        <v>319698.69999999995</v>
      </c>
      <c r="C45" s="18">
        <f t="shared" si="10"/>
        <v>273153.89</v>
      </c>
      <c r="D45" s="18">
        <f t="shared" si="10"/>
        <v>158629.31</v>
      </c>
      <c r="E45" s="18">
        <f t="shared" si="10"/>
        <v>73946.66</v>
      </c>
      <c r="F45" s="18">
        <f t="shared" si="10"/>
        <v>39448.14</v>
      </c>
      <c r="G45" s="19">
        <f t="shared" si="10"/>
        <v>864876.7</v>
      </c>
    </row>
    <row r="46" spans="1:7" x14ac:dyDescent="0.25">
      <c r="A46" s="11" t="s">
        <v>12</v>
      </c>
      <c r="B46" s="17">
        <f t="shared" si="8"/>
        <v>2146362.9900000002</v>
      </c>
      <c r="C46" s="18">
        <f t="shared" si="10"/>
        <v>0</v>
      </c>
      <c r="D46" s="18">
        <f t="shared" si="10"/>
        <v>0</v>
      </c>
      <c r="E46" s="18">
        <f t="shared" si="10"/>
        <v>0</v>
      </c>
      <c r="F46" s="18">
        <f t="shared" si="10"/>
        <v>0</v>
      </c>
      <c r="G46" s="19">
        <f t="shared" si="10"/>
        <v>2146362.9900000002</v>
      </c>
    </row>
    <row r="47" spans="1:7" x14ac:dyDescent="0.25">
      <c r="A47" s="11" t="s">
        <v>13</v>
      </c>
      <c r="B47" s="17">
        <f t="shared" si="8"/>
        <v>747888.28</v>
      </c>
      <c r="C47" s="18">
        <f t="shared" si="10"/>
        <v>0</v>
      </c>
      <c r="D47" s="18">
        <f t="shared" si="10"/>
        <v>0</v>
      </c>
      <c r="E47" s="18">
        <f t="shared" si="10"/>
        <v>0</v>
      </c>
      <c r="F47" s="18">
        <f t="shared" si="10"/>
        <v>0</v>
      </c>
      <c r="G47" s="19">
        <f t="shared" si="10"/>
        <v>747888.28</v>
      </c>
    </row>
    <row r="48" spans="1:7" x14ac:dyDescent="0.25">
      <c r="A48" s="11" t="s">
        <v>14</v>
      </c>
      <c r="B48" s="17">
        <f t="shared" si="8"/>
        <v>753486.79999999993</v>
      </c>
      <c r="C48" s="18">
        <f t="shared" si="10"/>
        <v>0</v>
      </c>
      <c r="D48" s="18">
        <f t="shared" si="10"/>
        <v>0</v>
      </c>
      <c r="E48" s="18">
        <f t="shared" si="10"/>
        <v>0</v>
      </c>
      <c r="F48" s="18">
        <f t="shared" si="10"/>
        <v>0</v>
      </c>
      <c r="G48" s="19">
        <f t="shared" si="10"/>
        <v>753486.79999999993</v>
      </c>
    </row>
    <row r="49" spans="1:7" x14ac:dyDescent="0.25">
      <c r="A49" s="11" t="s">
        <v>15</v>
      </c>
      <c r="B49" s="17">
        <f t="shared" si="8"/>
        <v>3882614.22</v>
      </c>
      <c r="C49" s="18">
        <f t="shared" si="10"/>
        <v>0</v>
      </c>
      <c r="D49" s="18">
        <f t="shared" si="10"/>
        <v>0</v>
      </c>
      <c r="E49" s="18">
        <f t="shared" si="10"/>
        <v>0</v>
      </c>
      <c r="F49" s="18">
        <f t="shared" si="10"/>
        <v>0</v>
      </c>
      <c r="G49" s="19">
        <f t="shared" si="10"/>
        <v>3882614.22</v>
      </c>
    </row>
    <row r="50" spans="1:7" x14ac:dyDescent="0.25">
      <c r="A50" s="11" t="s">
        <v>16</v>
      </c>
      <c r="B50" s="17">
        <f t="shared" si="8"/>
        <v>120677.08</v>
      </c>
      <c r="C50" s="18">
        <f t="shared" si="10"/>
        <v>1842884.91</v>
      </c>
      <c r="D50" s="18">
        <f t="shared" si="10"/>
        <v>2147133.23</v>
      </c>
      <c r="E50" s="18">
        <f t="shared" si="10"/>
        <v>640012.80000000005</v>
      </c>
      <c r="F50" s="18">
        <f t="shared" si="10"/>
        <v>124245.42</v>
      </c>
      <c r="G50" s="19">
        <f t="shared" si="10"/>
        <v>4874953.4399999995</v>
      </c>
    </row>
    <row r="51" spans="1:7" x14ac:dyDescent="0.25">
      <c r="A51" s="11" t="s">
        <v>17</v>
      </c>
      <c r="B51" s="17">
        <f t="shared" si="8"/>
        <v>60180.119999999995</v>
      </c>
      <c r="C51" s="18">
        <f t="shared" si="10"/>
        <v>434633.95</v>
      </c>
      <c r="D51" s="18">
        <f t="shared" si="10"/>
        <v>448958.99</v>
      </c>
      <c r="E51" s="18">
        <f t="shared" si="10"/>
        <v>267839.99</v>
      </c>
      <c r="F51" s="18">
        <f t="shared" si="10"/>
        <v>129548.34</v>
      </c>
      <c r="G51" s="19">
        <f t="shared" si="10"/>
        <v>1341161.3900000001</v>
      </c>
    </row>
    <row r="52" spans="1:7" x14ac:dyDescent="0.25">
      <c r="A52" s="11" t="s">
        <v>18</v>
      </c>
      <c r="B52" s="17">
        <f t="shared" si="8"/>
        <v>72720.899999999994</v>
      </c>
      <c r="C52" s="18">
        <f t="shared" si="10"/>
        <v>236876.65</v>
      </c>
      <c r="D52" s="18">
        <f t="shared" si="10"/>
        <v>153992.17000000001</v>
      </c>
      <c r="E52" s="18">
        <f t="shared" si="10"/>
        <v>56273</v>
      </c>
      <c r="F52" s="18">
        <f t="shared" si="10"/>
        <v>20170.38</v>
      </c>
      <c r="G52" s="19">
        <f t="shared" si="10"/>
        <v>540033.1</v>
      </c>
    </row>
    <row r="53" spans="1:7" x14ac:dyDescent="0.25">
      <c r="A53" s="13" t="s">
        <v>19</v>
      </c>
      <c r="B53" s="17">
        <f t="shared" si="8"/>
        <v>276914.5</v>
      </c>
      <c r="C53" s="18">
        <f t="shared" si="10"/>
        <v>186858.25</v>
      </c>
      <c r="D53" s="18">
        <f t="shared" si="10"/>
        <v>119946.78</v>
      </c>
      <c r="E53" s="18">
        <f t="shared" si="10"/>
        <v>77430.67</v>
      </c>
      <c r="F53" s="18">
        <f t="shared" si="10"/>
        <v>51529.509999999995</v>
      </c>
      <c r="G53" s="19">
        <f t="shared" si="10"/>
        <v>712679.71</v>
      </c>
    </row>
    <row r="54" spans="1:7" x14ac:dyDescent="0.25">
      <c r="A54" s="10" t="s">
        <v>7</v>
      </c>
      <c r="B54" s="20">
        <f t="shared" si="8"/>
        <v>8549851.8200000003</v>
      </c>
      <c r="C54" s="21">
        <f t="shared" si="10"/>
        <v>3880636.8100000005</v>
      </c>
      <c r="D54" s="21">
        <f t="shared" si="10"/>
        <v>3530865.74</v>
      </c>
      <c r="E54" s="21">
        <f t="shared" si="10"/>
        <v>1240184.68</v>
      </c>
      <c r="F54" s="22">
        <f t="shared" si="10"/>
        <v>394746.41000000003</v>
      </c>
      <c r="G54" s="25">
        <f t="shared" si="10"/>
        <v>17596285.460000001</v>
      </c>
    </row>
    <row r="55" spans="1:7" x14ac:dyDescent="0.25">
      <c r="A55" s="32" t="s">
        <v>60</v>
      </c>
    </row>
    <row r="56" spans="1:7" x14ac:dyDescent="0.25">
      <c r="A56" s="33" t="s">
        <v>85</v>
      </c>
    </row>
  </sheetData>
  <pageMargins left="0.7" right="0.7" top="0.75" bottom="0.75" header="0.3" footer="0.3"/>
  <pageSetup paperSize="9" scale="7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workbookViewId="0"/>
  </sheetViews>
  <sheetFormatPr baseColWidth="10" defaultRowHeight="15" x14ac:dyDescent="0.25"/>
  <cols>
    <col min="1" max="1" width="62.7109375" style="1" customWidth="1"/>
    <col min="2" max="4" width="14.42578125" style="1" bestFit="1" customWidth="1"/>
    <col min="5" max="5" width="14.28515625" style="1" bestFit="1" customWidth="1"/>
    <col min="6" max="6" width="16.140625" style="1" customWidth="1"/>
    <col min="7" max="7" width="13.5703125" style="1" customWidth="1"/>
    <col min="8" max="16384" width="11.42578125" style="1"/>
  </cols>
  <sheetData>
    <row r="1" spans="1:7" x14ac:dyDescent="0.25">
      <c r="A1" s="2" t="s">
        <v>22</v>
      </c>
    </row>
    <row r="2" spans="1:7" x14ac:dyDescent="0.25">
      <c r="A2" s="3" t="s">
        <v>1</v>
      </c>
    </row>
    <row r="3" spans="1:7" ht="39.75" customHeight="1" x14ac:dyDescent="0.25">
      <c r="A3" s="4"/>
      <c r="B3" s="6" t="s">
        <v>2</v>
      </c>
      <c r="C3" s="7" t="s">
        <v>3</v>
      </c>
      <c r="D3" s="7" t="s">
        <v>4</v>
      </c>
      <c r="E3" s="7" t="s">
        <v>5</v>
      </c>
      <c r="F3" s="8" t="s">
        <v>6</v>
      </c>
      <c r="G3" s="9" t="s">
        <v>7</v>
      </c>
    </row>
    <row r="4" spans="1:7" x14ac:dyDescent="0.25">
      <c r="A4" s="12" t="s">
        <v>23</v>
      </c>
      <c r="B4" s="14">
        <v>621920.71</v>
      </c>
      <c r="C4" s="15">
        <v>267364.32</v>
      </c>
      <c r="D4" s="15">
        <v>293791.65000000002</v>
      </c>
      <c r="E4" s="15">
        <v>193456.3</v>
      </c>
      <c r="F4" s="15">
        <v>98791.9</v>
      </c>
      <c r="G4" s="16">
        <f>SUM(B4:F4)</f>
        <v>1475324.8800000001</v>
      </c>
    </row>
    <row r="5" spans="1:7" x14ac:dyDescent="0.25">
      <c r="A5" s="11" t="s">
        <v>24</v>
      </c>
      <c r="B5" s="17">
        <v>127088.7</v>
      </c>
      <c r="C5" s="18">
        <v>70004.509999999995</v>
      </c>
      <c r="D5" s="18">
        <v>62071.25</v>
      </c>
      <c r="E5" s="18">
        <v>30162.79</v>
      </c>
      <c r="F5" s="18">
        <v>15899.17</v>
      </c>
      <c r="G5" s="19">
        <f t="shared" ref="G5" si="0">SUM(B5:F5)</f>
        <v>305226.42</v>
      </c>
    </row>
    <row r="6" spans="1:7" x14ac:dyDescent="0.25">
      <c r="A6" s="5" t="s">
        <v>7</v>
      </c>
      <c r="B6" s="20">
        <f>B4+B5</f>
        <v>749009.40999999992</v>
      </c>
      <c r="C6" s="21">
        <f t="shared" ref="C6:G6" si="1">C4+C5</f>
        <v>337368.83</v>
      </c>
      <c r="D6" s="21">
        <f t="shared" si="1"/>
        <v>355862.9</v>
      </c>
      <c r="E6" s="21">
        <f t="shared" si="1"/>
        <v>223619.09</v>
      </c>
      <c r="F6" s="22">
        <f t="shared" si="1"/>
        <v>114691.06999999999</v>
      </c>
      <c r="G6" s="25">
        <f t="shared" si="1"/>
        <v>1780551.3</v>
      </c>
    </row>
    <row r="7" spans="1:7" x14ac:dyDescent="0.25">
      <c r="A7" s="32" t="s">
        <v>82</v>
      </c>
      <c r="B7" s="35"/>
      <c r="C7" s="35"/>
      <c r="D7" s="35"/>
      <c r="E7" s="35"/>
      <c r="F7" s="35"/>
      <c r="G7" s="35"/>
    </row>
    <row r="8" spans="1:7" x14ac:dyDescent="0.25">
      <c r="A8" s="32" t="s">
        <v>60</v>
      </c>
      <c r="B8" s="35"/>
      <c r="C8" s="35"/>
      <c r="D8" s="35"/>
      <c r="E8" s="35"/>
      <c r="F8" s="35"/>
      <c r="G8" s="35"/>
    </row>
    <row r="9" spans="1:7" x14ac:dyDescent="0.25">
      <c r="A9" s="33" t="s">
        <v>85</v>
      </c>
      <c r="B9" s="35"/>
      <c r="C9" s="35"/>
      <c r="D9" s="35"/>
      <c r="E9" s="35"/>
      <c r="F9" s="35"/>
      <c r="G9" s="35"/>
    </row>
    <row r="11" spans="1:7" x14ac:dyDescent="0.25">
      <c r="A11" s="3" t="s">
        <v>20</v>
      </c>
    </row>
    <row r="12" spans="1:7" ht="24" x14ac:dyDescent="0.25">
      <c r="A12" s="4"/>
      <c r="B12" s="6" t="s">
        <v>2</v>
      </c>
      <c r="C12" s="7" t="s">
        <v>3</v>
      </c>
      <c r="D12" s="7" t="s">
        <v>4</v>
      </c>
      <c r="E12" s="7" t="s">
        <v>5</v>
      </c>
      <c r="F12" s="8" t="s">
        <v>6</v>
      </c>
      <c r="G12" s="9" t="s">
        <v>7</v>
      </c>
    </row>
    <row r="13" spans="1:7" x14ac:dyDescent="0.25">
      <c r="A13" s="12" t="s">
        <v>23</v>
      </c>
      <c r="B13" s="14">
        <v>5623658.3099999996</v>
      </c>
      <c r="C13" s="15">
        <v>1418784.88</v>
      </c>
      <c r="D13" s="15">
        <v>1729354.48</v>
      </c>
      <c r="E13" s="15">
        <v>618951.67000000004</v>
      </c>
      <c r="F13" s="15">
        <v>154169.78</v>
      </c>
      <c r="G13" s="16">
        <f>SUM(B13:F13)</f>
        <v>9544919.1199999992</v>
      </c>
    </row>
    <row r="14" spans="1:7" x14ac:dyDescent="0.25">
      <c r="A14" s="11" t="s">
        <v>24</v>
      </c>
      <c r="B14" s="17">
        <v>1688177.16</v>
      </c>
      <c r="C14" s="18">
        <v>945100.05</v>
      </c>
      <c r="D14" s="18">
        <v>784813.8</v>
      </c>
      <c r="E14" s="18">
        <v>198985.7</v>
      </c>
      <c r="F14" s="18">
        <v>56632.79</v>
      </c>
      <c r="G14" s="19">
        <f t="shared" ref="G14" si="2">SUM(B14:F14)</f>
        <v>3673709.5</v>
      </c>
    </row>
    <row r="15" spans="1:7" x14ac:dyDescent="0.25">
      <c r="A15" s="5" t="s">
        <v>7</v>
      </c>
      <c r="B15" s="20">
        <f>B13+B14</f>
        <v>7311835.4699999997</v>
      </c>
      <c r="C15" s="21">
        <f t="shared" ref="C15" si="3">C13+C14</f>
        <v>2363884.9299999997</v>
      </c>
      <c r="D15" s="21">
        <f t="shared" ref="D15" si="4">D13+D14</f>
        <v>2514168.2800000003</v>
      </c>
      <c r="E15" s="21">
        <f t="shared" ref="E15" si="5">E13+E14</f>
        <v>817937.37000000011</v>
      </c>
      <c r="F15" s="22">
        <f t="shared" ref="F15" si="6">F13+F14</f>
        <v>210802.57</v>
      </c>
      <c r="G15" s="25">
        <f t="shared" ref="G15" si="7">G13+G14</f>
        <v>13218628.619999999</v>
      </c>
    </row>
    <row r="16" spans="1:7" x14ac:dyDescent="0.25">
      <c r="A16" s="32" t="s">
        <v>83</v>
      </c>
      <c r="B16" s="35"/>
      <c r="C16" s="35"/>
      <c r="D16" s="35"/>
      <c r="E16" s="35"/>
      <c r="F16" s="35"/>
      <c r="G16" s="35"/>
    </row>
    <row r="17" spans="1:7" x14ac:dyDescent="0.25">
      <c r="A17" s="32" t="s">
        <v>60</v>
      </c>
      <c r="B17" s="35"/>
      <c r="C17" s="35"/>
      <c r="D17" s="35"/>
      <c r="E17" s="35"/>
      <c r="F17" s="35"/>
      <c r="G17" s="35"/>
    </row>
    <row r="18" spans="1:7" x14ac:dyDescent="0.25">
      <c r="A18" s="33" t="s">
        <v>85</v>
      </c>
      <c r="B18" s="35"/>
      <c r="C18" s="35"/>
      <c r="D18" s="35"/>
      <c r="E18" s="35"/>
      <c r="F18" s="35"/>
      <c r="G18" s="35"/>
    </row>
    <row r="20" spans="1:7" x14ac:dyDescent="0.25">
      <c r="A20" s="3" t="s">
        <v>21</v>
      </c>
    </row>
    <row r="21" spans="1:7" ht="24" x14ac:dyDescent="0.25">
      <c r="A21" s="4"/>
      <c r="B21" s="6" t="s">
        <v>2</v>
      </c>
      <c r="C21" s="7" t="s">
        <v>3</v>
      </c>
      <c r="D21" s="7" t="s">
        <v>4</v>
      </c>
      <c r="E21" s="7" t="s">
        <v>5</v>
      </c>
      <c r="F21" s="8" t="s">
        <v>6</v>
      </c>
      <c r="G21" s="9" t="s">
        <v>7</v>
      </c>
    </row>
    <row r="22" spans="1:7" x14ac:dyDescent="0.25">
      <c r="A22" s="12" t="s">
        <v>23</v>
      </c>
      <c r="B22" s="14">
        <f t="shared" ref="B22:G24" si="8">B4+B13</f>
        <v>6245579.0199999996</v>
      </c>
      <c r="C22" s="15">
        <f t="shared" si="8"/>
        <v>1686149.2</v>
      </c>
      <c r="D22" s="15">
        <f t="shared" si="8"/>
        <v>2023146.13</v>
      </c>
      <c r="E22" s="15">
        <f t="shared" si="8"/>
        <v>812407.97</v>
      </c>
      <c r="F22" s="15">
        <f t="shared" si="8"/>
        <v>252961.68</v>
      </c>
      <c r="G22" s="16">
        <f t="shared" si="8"/>
        <v>11020244</v>
      </c>
    </row>
    <row r="23" spans="1:7" x14ac:dyDescent="0.25">
      <c r="A23" s="11" t="s">
        <v>24</v>
      </c>
      <c r="B23" s="17">
        <f t="shared" si="8"/>
        <v>1815265.8599999999</v>
      </c>
      <c r="C23" s="18">
        <f t="shared" si="8"/>
        <v>1015104.56</v>
      </c>
      <c r="D23" s="18">
        <f t="shared" si="8"/>
        <v>846885.05</v>
      </c>
      <c r="E23" s="18">
        <f t="shared" si="8"/>
        <v>229148.49000000002</v>
      </c>
      <c r="F23" s="18">
        <f t="shared" si="8"/>
        <v>72531.960000000006</v>
      </c>
      <c r="G23" s="19">
        <f t="shared" si="8"/>
        <v>3978935.92</v>
      </c>
    </row>
    <row r="24" spans="1:7" x14ac:dyDescent="0.25">
      <c r="A24" s="5" t="s">
        <v>7</v>
      </c>
      <c r="B24" s="20">
        <f t="shared" si="8"/>
        <v>8060844.8799999999</v>
      </c>
      <c r="C24" s="21">
        <f t="shared" si="8"/>
        <v>2701253.76</v>
      </c>
      <c r="D24" s="21">
        <f t="shared" si="8"/>
        <v>2870031.18</v>
      </c>
      <c r="E24" s="21">
        <f t="shared" si="8"/>
        <v>1041556.4600000001</v>
      </c>
      <c r="F24" s="22">
        <f t="shared" si="8"/>
        <v>325493.64</v>
      </c>
      <c r="G24" s="25">
        <f t="shared" si="8"/>
        <v>14999179.92</v>
      </c>
    </row>
    <row r="25" spans="1:7" x14ac:dyDescent="0.25">
      <c r="A25" s="32" t="s">
        <v>60</v>
      </c>
    </row>
    <row r="26" spans="1:7" x14ac:dyDescent="0.25">
      <c r="A26" s="33" t="s">
        <v>85</v>
      </c>
    </row>
  </sheetData>
  <pageMargins left="0.7" right="0.7" top="0.75" bottom="0.75" header="0.3" footer="0.3"/>
  <pageSetup paperSize="9" scale="8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9"/>
  <sheetViews>
    <sheetView workbookViewId="0"/>
  </sheetViews>
  <sheetFormatPr baseColWidth="10" defaultRowHeight="15" x14ac:dyDescent="0.25"/>
  <cols>
    <col min="1" max="1" width="62.7109375" style="1" customWidth="1"/>
    <col min="2" max="4" width="14.42578125" style="1" bestFit="1" customWidth="1"/>
    <col min="5" max="5" width="14.28515625" style="1" bestFit="1" customWidth="1"/>
    <col min="6" max="6" width="16.140625" style="1" customWidth="1"/>
    <col min="7" max="7" width="13.5703125" style="1" customWidth="1"/>
    <col min="8" max="16384" width="11.42578125" style="1"/>
  </cols>
  <sheetData>
    <row r="1" spans="1:7" x14ac:dyDescent="0.25">
      <c r="A1" s="2" t="s">
        <v>47</v>
      </c>
    </row>
    <row r="2" spans="1:7" x14ac:dyDescent="0.25">
      <c r="A2" s="3" t="s">
        <v>1</v>
      </c>
    </row>
    <row r="3" spans="1:7" ht="39.75" customHeight="1" x14ac:dyDescent="0.25">
      <c r="A3" s="4"/>
      <c r="B3" s="6" t="s">
        <v>2</v>
      </c>
      <c r="C3" s="7" t="s">
        <v>3</v>
      </c>
      <c r="D3" s="7" t="s">
        <v>4</v>
      </c>
      <c r="E3" s="7" t="s">
        <v>5</v>
      </c>
      <c r="F3" s="8" t="s">
        <v>6</v>
      </c>
      <c r="G3" s="9" t="s">
        <v>7</v>
      </c>
    </row>
    <row r="4" spans="1:7" x14ac:dyDescent="0.25">
      <c r="A4" s="12" t="s">
        <v>34</v>
      </c>
      <c r="B4" s="14"/>
      <c r="C4" s="15"/>
      <c r="D4" s="15"/>
      <c r="E4" s="15"/>
      <c r="F4" s="15"/>
      <c r="G4" s="16">
        <f>SUM(B4:F4)</f>
        <v>0</v>
      </c>
    </row>
    <row r="5" spans="1:7" x14ac:dyDescent="0.25">
      <c r="A5" s="11" t="s">
        <v>35</v>
      </c>
      <c r="B5" s="17">
        <v>342285.97</v>
      </c>
      <c r="C5" s="18">
        <v>199608.08</v>
      </c>
      <c r="D5" s="18">
        <v>199128.99</v>
      </c>
      <c r="E5" s="18">
        <v>129994.31</v>
      </c>
      <c r="F5" s="18">
        <v>64650.02</v>
      </c>
      <c r="G5" s="19">
        <f t="shared" ref="G5:G16" si="0">SUM(B5:F5)</f>
        <v>935667.36999999988</v>
      </c>
    </row>
    <row r="6" spans="1:7" x14ac:dyDescent="0.25">
      <c r="A6" s="11" t="s">
        <v>36</v>
      </c>
      <c r="B6" s="17">
        <v>97173.16</v>
      </c>
      <c r="C6" s="18">
        <v>44909.34</v>
      </c>
      <c r="D6" s="18">
        <v>39192.82</v>
      </c>
      <c r="E6" s="18">
        <v>11469.62</v>
      </c>
      <c r="F6" s="18">
        <v>2894.15</v>
      </c>
      <c r="G6" s="19">
        <f t="shared" si="0"/>
        <v>195639.09</v>
      </c>
    </row>
    <row r="7" spans="1:7" x14ac:dyDescent="0.25">
      <c r="A7" s="11" t="s">
        <v>37</v>
      </c>
      <c r="B7" s="17">
        <v>41468.78</v>
      </c>
      <c r="C7" s="18">
        <v>9414.33</v>
      </c>
      <c r="D7" s="18">
        <v>7437.39</v>
      </c>
      <c r="E7" s="18">
        <v>2744.86</v>
      </c>
      <c r="F7" s="18">
        <v>881.14</v>
      </c>
      <c r="G7" s="19">
        <f t="shared" si="0"/>
        <v>61946.5</v>
      </c>
    </row>
    <row r="8" spans="1:7" x14ac:dyDescent="0.25">
      <c r="A8" s="11" t="s">
        <v>38</v>
      </c>
      <c r="B8" s="17">
        <v>26853.82</v>
      </c>
      <c r="C8" s="18">
        <v>6995.56</v>
      </c>
      <c r="D8" s="18">
        <v>5940.11</v>
      </c>
      <c r="E8" s="18">
        <v>2372.5500000000002</v>
      </c>
      <c r="F8" s="18">
        <v>1014.86</v>
      </c>
      <c r="G8" s="19">
        <f t="shared" si="0"/>
        <v>43176.9</v>
      </c>
    </row>
    <row r="9" spans="1:7" x14ac:dyDescent="0.25">
      <c r="A9" s="11" t="s">
        <v>39</v>
      </c>
      <c r="B9" s="17">
        <v>87932.65</v>
      </c>
      <c r="C9" s="18">
        <v>35082.28</v>
      </c>
      <c r="D9" s="18">
        <v>31141.919999999998</v>
      </c>
      <c r="E9" s="18">
        <v>9975.01</v>
      </c>
      <c r="F9" s="18">
        <v>3063.45</v>
      </c>
      <c r="G9" s="19">
        <f t="shared" si="0"/>
        <v>167195.31</v>
      </c>
    </row>
    <row r="10" spans="1:7" x14ac:dyDescent="0.25">
      <c r="A10" s="11" t="s">
        <v>40</v>
      </c>
      <c r="B10" s="17">
        <v>16271.43</v>
      </c>
      <c r="C10" s="18">
        <v>11029.52</v>
      </c>
      <c r="D10" s="18">
        <v>10553.49</v>
      </c>
      <c r="E10" s="18">
        <v>5156.93</v>
      </c>
      <c r="F10" s="18">
        <v>3036.98</v>
      </c>
      <c r="G10" s="19">
        <f t="shared" si="0"/>
        <v>46048.350000000006</v>
      </c>
    </row>
    <row r="11" spans="1:7" x14ac:dyDescent="0.25">
      <c r="A11" s="11" t="s">
        <v>41</v>
      </c>
      <c r="B11" s="17">
        <v>62899.42</v>
      </c>
      <c r="C11" s="18">
        <v>35643.449999999997</v>
      </c>
      <c r="D11" s="18">
        <v>28879.040000000001</v>
      </c>
      <c r="E11" s="18">
        <v>19889.64</v>
      </c>
      <c r="F11" s="18">
        <v>11409.59</v>
      </c>
      <c r="G11" s="19">
        <f t="shared" si="0"/>
        <v>158721.13999999998</v>
      </c>
    </row>
    <row r="12" spans="1:7" x14ac:dyDescent="0.25">
      <c r="A12" s="11" t="s">
        <v>42</v>
      </c>
      <c r="B12" s="17">
        <v>43612.38</v>
      </c>
      <c r="C12" s="18">
        <v>36022.629999999997</v>
      </c>
      <c r="D12" s="18">
        <v>28701.74</v>
      </c>
      <c r="E12" s="18">
        <v>19900.79</v>
      </c>
      <c r="F12" s="18">
        <v>10982.88</v>
      </c>
      <c r="G12" s="19">
        <f t="shared" si="0"/>
        <v>139220.42000000001</v>
      </c>
    </row>
    <row r="13" spans="1:7" x14ac:dyDescent="0.25">
      <c r="A13" s="11" t="s">
        <v>43</v>
      </c>
      <c r="B13" s="17">
        <v>18338.37</v>
      </c>
      <c r="C13" s="18">
        <v>14525.27</v>
      </c>
      <c r="D13" s="18">
        <v>11743.03</v>
      </c>
      <c r="E13" s="18">
        <v>7876.51</v>
      </c>
      <c r="F13" s="18">
        <v>4012.06</v>
      </c>
      <c r="G13" s="19">
        <f t="shared" si="0"/>
        <v>56495.24</v>
      </c>
    </row>
    <row r="14" spans="1:7" x14ac:dyDescent="0.25">
      <c r="A14" s="11" t="s">
        <v>44</v>
      </c>
      <c r="B14" s="17">
        <v>24148.74</v>
      </c>
      <c r="C14" s="18">
        <v>42191.57</v>
      </c>
      <c r="D14" s="18">
        <v>36770.51</v>
      </c>
      <c r="E14" s="18">
        <v>24892.85</v>
      </c>
      <c r="F14" s="18">
        <v>21933.96</v>
      </c>
      <c r="G14" s="19">
        <f t="shared" si="0"/>
        <v>149937.63</v>
      </c>
    </row>
    <row r="15" spans="1:7" x14ac:dyDescent="0.25">
      <c r="A15" s="11" t="s">
        <v>45</v>
      </c>
      <c r="B15" s="17">
        <v>19763.34</v>
      </c>
      <c r="C15" s="18">
        <v>14670.56</v>
      </c>
      <c r="D15" s="18">
        <v>17489.759999999998</v>
      </c>
      <c r="E15" s="18">
        <v>16343.1</v>
      </c>
      <c r="F15" s="18">
        <v>6885.27</v>
      </c>
      <c r="G15" s="19">
        <f t="shared" si="0"/>
        <v>75152.030000000013</v>
      </c>
    </row>
    <row r="16" spans="1:7" x14ac:dyDescent="0.25">
      <c r="A16" s="13" t="s">
        <v>46</v>
      </c>
      <c r="B16" s="17">
        <v>37057.599999999999</v>
      </c>
      <c r="C16" s="18">
        <v>29244.49</v>
      </c>
      <c r="D16" s="18">
        <v>27447.89</v>
      </c>
      <c r="E16" s="18">
        <v>14224.08</v>
      </c>
      <c r="F16" s="18">
        <v>5072.6000000000004</v>
      </c>
      <c r="G16" s="19">
        <f t="shared" si="0"/>
        <v>113046.66</v>
      </c>
    </row>
    <row r="17" spans="1:7" x14ac:dyDescent="0.25">
      <c r="A17" s="10" t="s">
        <v>7</v>
      </c>
      <c r="B17" s="20">
        <f>SUM(B4:B16)</f>
        <v>817805.66</v>
      </c>
      <c r="C17" s="21">
        <f t="shared" ref="C17:G17" si="1">SUM(C4:C16)</f>
        <v>479337.08</v>
      </c>
      <c r="D17" s="21">
        <f t="shared" si="1"/>
        <v>444426.69</v>
      </c>
      <c r="E17" s="21">
        <f t="shared" si="1"/>
        <v>264840.25</v>
      </c>
      <c r="F17" s="22">
        <f t="shared" si="1"/>
        <v>135836.96</v>
      </c>
      <c r="G17" s="25">
        <f t="shared" si="1"/>
        <v>2142246.6399999997</v>
      </c>
    </row>
    <row r="18" spans="1:7" x14ac:dyDescent="0.25">
      <c r="A18" s="32" t="s">
        <v>80</v>
      </c>
      <c r="B18" s="35"/>
      <c r="C18" s="35"/>
      <c r="D18" s="35"/>
      <c r="E18" s="35"/>
      <c r="F18" s="35"/>
      <c r="G18" s="35"/>
    </row>
    <row r="19" spans="1:7" x14ac:dyDescent="0.25">
      <c r="A19" s="32" t="s">
        <v>60</v>
      </c>
      <c r="B19" s="35"/>
      <c r="C19" s="35"/>
      <c r="D19" s="35"/>
      <c r="E19" s="35"/>
      <c r="F19" s="35"/>
      <c r="G19" s="35"/>
    </row>
    <row r="20" spans="1:7" x14ac:dyDescent="0.25">
      <c r="A20" s="33" t="s">
        <v>85</v>
      </c>
      <c r="B20" s="35"/>
      <c r="C20" s="35"/>
      <c r="D20" s="35"/>
      <c r="E20" s="35"/>
      <c r="F20" s="35"/>
      <c r="G20" s="35"/>
    </row>
    <row r="22" spans="1:7" x14ac:dyDescent="0.25">
      <c r="A22" s="3" t="s">
        <v>20</v>
      </c>
    </row>
    <row r="23" spans="1:7" ht="24" x14ac:dyDescent="0.25">
      <c r="A23" s="4"/>
      <c r="B23" s="6" t="s">
        <v>2</v>
      </c>
      <c r="C23" s="7" t="s">
        <v>3</v>
      </c>
      <c r="D23" s="7" t="s">
        <v>4</v>
      </c>
      <c r="E23" s="7" t="s">
        <v>5</v>
      </c>
      <c r="F23" s="8" t="s">
        <v>6</v>
      </c>
      <c r="G23" s="9" t="s">
        <v>7</v>
      </c>
    </row>
    <row r="24" spans="1:7" x14ac:dyDescent="0.25">
      <c r="A24" s="12" t="s">
        <v>34</v>
      </c>
      <c r="B24" s="14">
        <v>7659006.7000000002</v>
      </c>
      <c r="C24" s="15">
        <v>3359977.57</v>
      </c>
      <c r="D24" s="15">
        <v>3044351.67</v>
      </c>
      <c r="E24" s="15">
        <v>959308.57</v>
      </c>
      <c r="F24" s="15">
        <v>253683.91</v>
      </c>
      <c r="G24" s="16">
        <f>SUM(B24:F24)</f>
        <v>15276328.42</v>
      </c>
    </row>
    <row r="25" spans="1:7" x14ac:dyDescent="0.25">
      <c r="A25" s="11" t="s">
        <v>35</v>
      </c>
      <c r="B25" s="17">
        <v>61192.13</v>
      </c>
      <c r="C25" s="18">
        <v>31383.33</v>
      </c>
      <c r="D25" s="18">
        <v>30911.54</v>
      </c>
      <c r="E25" s="18">
        <v>11791.72</v>
      </c>
      <c r="F25" s="18">
        <v>3557.78</v>
      </c>
      <c r="G25" s="19">
        <f t="shared" ref="G25:G36" si="2">SUM(B25:F25)</f>
        <v>138836.5</v>
      </c>
    </row>
    <row r="26" spans="1:7" x14ac:dyDescent="0.25">
      <c r="A26" s="11" t="s">
        <v>36</v>
      </c>
      <c r="B26" s="17">
        <v>2584.19</v>
      </c>
      <c r="C26" s="18">
        <v>3378.34</v>
      </c>
      <c r="D26" s="18">
        <v>5371.86</v>
      </c>
      <c r="E26" s="18">
        <v>1423.72</v>
      </c>
      <c r="F26" s="18">
        <v>407.98</v>
      </c>
      <c r="G26" s="19">
        <f t="shared" si="2"/>
        <v>13166.089999999998</v>
      </c>
    </row>
    <row r="27" spans="1:7" x14ac:dyDescent="0.25">
      <c r="A27" s="11" t="s">
        <v>37</v>
      </c>
      <c r="B27" s="17">
        <v>1958.21</v>
      </c>
      <c r="C27" s="18">
        <v>1307.8900000000001</v>
      </c>
      <c r="D27" s="18">
        <v>1255.58</v>
      </c>
      <c r="E27" s="18">
        <v>427.51</v>
      </c>
      <c r="F27" s="18">
        <v>85.17</v>
      </c>
      <c r="G27" s="19">
        <f t="shared" si="2"/>
        <v>5034.3600000000006</v>
      </c>
    </row>
    <row r="28" spans="1:7" x14ac:dyDescent="0.25">
      <c r="A28" s="11" t="s">
        <v>38</v>
      </c>
      <c r="B28" s="17">
        <v>1027.58</v>
      </c>
      <c r="C28" s="18">
        <v>882.6</v>
      </c>
      <c r="D28" s="18">
        <v>882</v>
      </c>
      <c r="E28" s="18">
        <v>315.83999999999997</v>
      </c>
      <c r="F28" s="18">
        <v>89.16</v>
      </c>
      <c r="G28" s="19">
        <f t="shared" si="2"/>
        <v>3197.18</v>
      </c>
    </row>
    <row r="29" spans="1:7" x14ac:dyDescent="0.25">
      <c r="A29" s="11" t="s">
        <v>39</v>
      </c>
      <c r="B29" s="17">
        <v>2038.11</v>
      </c>
      <c r="C29" s="18">
        <v>601.42999999999995</v>
      </c>
      <c r="D29" s="18">
        <v>474.77</v>
      </c>
      <c r="E29" s="18">
        <v>136.96</v>
      </c>
      <c r="F29" s="18">
        <v>51.99</v>
      </c>
      <c r="G29" s="19">
        <f t="shared" si="2"/>
        <v>3303.2599999999998</v>
      </c>
    </row>
    <row r="30" spans="1:7" x14ac:dyDescent="0.25">
      <c r="A30" s="11" t="s">
        <v>40</v>
      </c>
      <c r="B30" s="17">
        <v>1161.77</v>
      </c>
      <c r="C30" s="18">
        <v>468.84</v>
      </c>
      <c r="D30" s="18">
        <v>394.9</v>
      </c>
      <c r="E30" s="18">
        <v>158.12</v>
      </c>
      <c r="F30" s="18">
        <v>36.01</v>
      </c>
      <c r="G30" s="19">
        <f t="shared" si="2"/>
        <v>2219.64</v>
      </c>
    </row>
    <row r="31" spans="1:7" x14ac:dyDescent="0.25">
      <c r="A31" s="11" t="s">
        <v>41</v>
      </c>
      <c r="B31" s="17">
        <v>1166.5</v>
      </c>
      <c r="C31" s="18">
        <v>1280.6300000000001</v>
      </c>
      <c r="D31" s="18">
        <v>931.84</v>
      </c>
      <c r="E31" s="18">
        <v>617.14</v>
      </c>
      <c r="F31" s="18">
        <v>365.07</v>
      </c>
      <c r="G31" s="19">
        <f t="shared" si="2"/>
        <v>4361.18</v>
      </c>
    </row>
    <row r="32" spans="1:7" x14ac:dyDescent="0.25">
      <c r="A32" s="11" t="s">
        <v>42</v>
      </c>
      <c r="B32" s="17">
        <v>407.83</v>
      </c>
      <c r="C32" s="18">
        <v>483.73</v>
      </c>
      <c r="D32" s="18">
        <v>434.42</v>
      </c>
      <c r="E32" s="18">
        <v>251.75</v>
      </c>
      <c r="F32" s="18">
        <v>142.16</v>
      </c>
      <c r="G32" s="19">
        <f t="shared" si="2"/>
        <v>1719.89</v>
      </c>
    </row>
    <row r="33" spans="1:7" x14ac:dyDescent="0.25">
      <c r="A33" s="11" t="s">
        <v>43</v>
      </c>
      <c r="B33" s="17">
        <v>307.91000000000003</v>
      </c>
      <c r="C33" s="18">
        <v>438.36</v>
      </c>
      <c r="D33" s="18">
        <v>363.72</v>
      </c>
      <c r="E33" s="18">
        <v>199.65</v>
      </c>
      <c r="F33" s="18">
        <v>92.66</v>
      </c>
      <c r="G33" s="19">
        <f t="shared" si="2"/>
        <v>1402.3000000000002</v>
      </c>
    </row>
    <row r="34" spans="1:7" x14ac:dyDescent="0.25">
      <c r="A34" s="11" t="s">
        <v>44</v>
      </c>
      <c r="B34" s="17">
        <v>359.91</v>
      </c>
      <c r="C34" s="18">
        <v>482.27</v>
      </c>
      <c r="D34" s="18">
        <v>419.73</v>
      </c>
      <c r="E34" s="18">
        <v>257.52</v>
      </c>
      <c r="F34" s="18">
        <v>264.23</v>
      </c>
      <c r="G34" s="19">
        <f t="shared" si="2"/>
        <v>1783.66</v>
      </c>
    </row>
    <row r="35" spans="1:7" x14ac:dyDescent="0.25">
      <c r="A35" s="11" t="s">
        <v>45</v>
      </c>
      <c r="B35" s="17">
        <v>192.86</v>
      </c>
      <c r="C35" s="18">
        <v>182.99</v>
      </c>
      <c r="D35" s="18">
        <v>265.33999999999997</v>
      </c>
      <c r="E35" s="18">
        <v>245.63</v>
      </c>
      <c r="F35" s="18">
        <v>76.77</v>
      </c>
      <c r="G35" s="19">
        <f t="shared" si="2"/>
        <v>963.59</v>
      </c>
    </row>
    <row r="36" spans="1:7" x14ac:dyDescent="0.25">
      <c r="A36" s="13" t="s">
        <v>46</v>
      </c>
      <c r="B36" s="17">
        <v>642.46</v>
      </c>
      <c r="C36" s="18">
        <v>431.75</v>
      </c>
      <c r="D36" s="18">
        <v>381.71</v>
      </c>
      <c r="E36" s="18">
        <v>210.31</v>
      </c>
      <c r="F36" s="18">
        <v>56.53</v>
      </c>
      <c r="G36" s="19">
        <f t="shared" si="2"/>
        <v>1722.76</v>
      </c>
    </row>
    <row r="37" spans="1:7" x14ac:dyDescent="0.25">
      <c r="A37" s="10" t="s">
        <v>7</v>
      </c>
      <c r="B37" s="20">
        <f>SUM(B24:B36)</f>
        <v>7732046.1600000011</v>
      </c>
      <c r="C37" s="21">
        <f t="shared" ref="C37" si="3">SUM(C24:C36)</f>
        <v>3401299.73</v>
      </c>
      <c r="D37" s="21">
        <f t="shared" ref="D37" si="4">SUM(D24:D36)</f>
        <v>3086439.0799999996</v>
      </c>
      <c r="E37" s="21">
        <f t="shared" ref="E37" si="5">SUM(E24:E36)</f>
        <v>975344.44</v>
      </c>
      <c r="F37" s="22">
        <f t="shared" ref="F37" si="6">SUM(F24:F36)</f>
        <v>258909.42000000004</v>
      </c>
      <c r="G37" s="25">
        <f t="shared" ref="G37" si="7">SUM(G24:G36)</f>
        <v>15454038.83</v>
      </c>
    </row>
    <row r="38" spans="1:7" x14ac:dyDescent="0.25">
      <c r="A38" s="32" t="s">
        <v>81</v>
      </c>
      <c r="B38" s="35"/>
      <c r="C38" s="35"/>
      <c r="D38" s="35"/>
      <c r="E38" s="35"/>
      <c r="F38" s="35"/>
      <c r="G38" s="35"/>
    </row>
    <row r="39" spans="1:7" x14ac:dyDescent="0.25">
      <c r="A39" s="32" t="s">
        <v>60</v>
      </c>
      <c r="B39" s="35"/>
      <c r="C39" s="35"/>
      <c r="D39" s="35"/>
      <c r="E39" s="35"/>
      <c r="F39" s="35"/>
      <c r="G39" s="35"/>
    </row>
    <row r="40" spans="1:7" x14ac:dyDescent="0.25">
      <c r="A40" s="33" t="s">
        <v>85</v>
      </c>
      <c r="B40" s="35"/>
      <c r="C40" s="35"/>
      <c r="D40" s="35"/>
      <c r="E40" s="35"/>
      <c r="F40" s="35"/>
      <c r="G40" s="35"/>
    </row>
    <row r="42" spans="1:7" x14ac:dyDescent="0.25">
      <c r="A42" s="3" t="s">
        <v>21</v>
      </c>
    </row>
    <row r="43" spans="1:7" ht="24" x14ac:dyDescent="0.25">
      <c r="A43" s="4"/>
      <c r="B43" s="6" t="s">
        <v>2</v>
      </c>
      <c r="C43" s="7" t="s">
        <v>3</v>
      </c>
      <c r="D43" s="7" t="s">
        <v>4</v>
      </c>
      <c r="E43" s="7" t="s">
        <v>5</v>
      </c>
      <c r="F43" s="8" t="s">
        <v>6</v>
      </c>
      <c r="G43" s="9" t="s">
        <v>7</v>
      </c>
    </row>
    <row r="44" spans="1:7" x14ac:dyDescent="0.25">
      <c r="A44" s="12" t="s">
        <v>34</v>
      </c>
      <c r="B44" s="14">
        <f t="shared" ref="B44:B57" si="8">B4+B24</f>
        <v>7659006.7000000002</v>
      </c>
      <c r="C44" s="15">
        <f t="shared" ref="C44:G44" si="9">C4+C24</f>
        <v>3359977.57</v>
      </c>
      <c r="D44" s="15">
        <f t="shared" si="9"/>
        <v>3044351.67</v>
      </c>
      <c r="E44" s="15">
        <f t="shared" si="9"/>
        <v>959308.57</v>
      </c>
      <c r="F44" s="15">
        <f t="shared" si="9"/>
        <v>253683.91</v>
      </c>
      <c r="G44" s="16">
        <f t="shared" si="9"/>
        <v>15276328.42</v>
      </c>
    </row>
    <row r="45" spans="1:7" x14ac:dyDescent="0.25">
      <c r="A45" s="11" t="s">
        <v>35</v>
      </c>
      <c r="B45" s="17">
        <f t="shared" si="8"/>
        <v>403478.1</v>
      </c>
      <c r="C45" s="18">
        <f t="shared" ref="C45:G57" si="10">C5+C25</f>
        <v>230991.40999999997</v>
      </c>
      <c r="D45" s="18">
        <f t="shared" si="10"/>
        <v>230040.53</v>
      </c>
      <c r="E45" s="18">
        <f t="shared" si="10"/>
        <v>141786.03</v>
      </c>
      <c r="F45" s="18">
        <f t="shared" si="10"/>
        <v>68207.8</v>
      </c>
      <c r="G45" s="19">
        <f t="shared" si="10"/>
        <v>1074503.8699999999</v>
      </c>
    </row>
    <row r="46" spans="1:7" x14ac:dyDescent="0.25">
      <c r="A46" s="11" t="s">
        <v>36</v>
      </c>
      <c r="B46" s="17">
        <f t="shared" si="8"/>
        <v>99757.35</v>
      </c>
      <c r="C46" s="18">
        <f t="shared" si="10"/>
        <v>48287.679999999993</v>
      </c>
      <c r="D46" s="18">
        <f t="shared" si="10"/>
        <v>44564.68</v>
      </c>
      <c r="E46" s="18">
        <f t="shared" si="10"/>
        <v>12893.34</v>
      </c>
      <c r="F46" s="18">
        <f t="shared" si="10"/>
        <v>3302.13</v>
      </c>
      <c r="G46" s="19">
        <f t="shared" si="10"/>
        <v>208805.18</v>
      </c>
    </row>
    <row r="47" spans="1:7" x14ac:dyDescent="0.25">
      <c r="A47" s="11" t="s">
        <v>37</v>
      </c>
      <c r="B47" s="17">
        <f t="shared" si="8"/>
        <v>43426.99</v>
      </c>
      <c r="C47" s="18">
        <f t="shared" si="10"/>
        <v>10722.22</v>
      </c>
      <c r="D47" s="18">
        <f t="shared" si="10"/>
        <v>8692.9700000000012</v>
      </c>
      <c r="E47" s="18">
        <f t="shared" si="10"/>
        <v>3172.37</v>
      </c>
      <c r="F47" s="18">
        <f t="shared" si="10"/>
        <v>966.31</v>
      </c>
      <c r="G47" s="19">
        <f t="shared" si="10"/>
        <v>66980.86</v>
      </c>
    </row>
    <row r="48" spans="1:7" x14ac:dyDescent="0.25">
      <c r="A48" s="11" t="s">
        <v>38</v>
      </c>
      <c r="B48" s="17">
        <f t="shared" si="8"/>
        <v>27881.4</v>
      </c>
      <c r="C48" s="18">
        <f t="shared" si="10"/>
        <v>7878.1600000000008</v>
      </c>
      <c r="D48" s="18">
        <f t="shared" si="10"/>
        <v>6822.11</v>
      </c>
      <c r="E48" s="18">
        <f t="shared" si="10"/>
        <v>2688.3900000000003</v>
      </c>
      <c r="F48" s="18">
        <f t="shared" si="10"/>
        <v>1104.02</v>
      </c>
      <c r="G48" s="19">
        <f t="shared" si="10"/>
        <v>46374.080000000002</v>
      </c>
    </row>
    <row r="49" spans="1:7" x14ac:dyDescent="0.25">
      <c r="A49" s="11" t="s">
        <v>39</v>
      </c>
      <c r="B49" s="17">
        <f t="shared" si="8"/>
        <v>89970.76</v>
      </c>
      <c r="C49" s="18">
        <f t="shared" si="10"/>
        <v>35683.71</v>
      </c>
      <c r="D49" s="18">
        <f t="shared" si="10"/>
        <v>31616.69</v>
      </c>
      <c r="E49" s="18">
        <f t="shared" si="10"/>
        <v>10111.969999999999</v>
      </c>
      <c r="F49" s="18">
        <f t="shared" si="10"/>
        <v>3115.4399999999996</v>
      </c>
      <c r="G49" s="19">
        <f t="shared" si="10"/>
        <v>170498.57</v>
      </c>
    </row>
    <row r="50" spans="1:7" x14ac:dyDescent="0.25">
      <c r="A50" s="11" t="s">
        <v>40</v>
      </c>
      <c r="B50" s="17">
        <f t="shared" si="8"/>
        <v>17433.2</v>
      </c>
      <c r="C50" s="18">
        <f t="shared" si="10"/>
        <v>11498.36</v>
      </c>
      <c r="D50" s="18">
        <f t="shared" si="10"/>
        <v>10948.39</v>
      </c>
      <c r="E50" s="18">
        <f t="shared" si="10"/>
        <v>5315.05</v>
      </c>
      <c r="F50" s="18">
        <f t="shared" si="10"/>
        <v>3072.9900000000002</v>
      </c>
      <c r="G50" s="19">
        <f t="shared" si="10"/>
        <v>48267.990000000005</v>
      </c>
    </row>
    <row r="51" spans="1:7" x14ac:dyDescent="0.25">
      <c r="A51" s="11" t="s">
        <v>41</v>
      </c>
      <c r="B51" s="17">
        <f t="shared" si="8"/>
        <v>64065.919999999998</v>
      </c>
      <c r="C51" s="18">
        <f t="shared" si="10"/>
        <v>36924.079999999994</v>
      </c>
      <c r="D51" s="18">
        <f t="shared" si="10"/>
        <v>29810.880000000001</v>
      </c>
      <c r="E51" s="18">
        <f t="shared" si="10"/>
        <v>20506.78</v>
      </c>
      <c r="F51" s="18">
        <f t="shared" si="10"/>
        <v>11774.66</v>
      </c>
      <c r="G51" s="19">
        <f t="shared" si="10"/>
        <v>163082.31999999998</v>
      </c>
    </row>
    <row r="52" spans="1:7" x14ac:dyDescent="0.25">
      <c r="A52" s="11" t="s">
        <v>42</v>
      </c>
      <c r="B52" s="17">
        <f t="shared" si="8"/>
        <v>44020.21</v>
      </c>
      <c r="C52" s="18">
        <f t="shared" si="10"/>
        <v>36506.36</v>
      </c>
      <c r="D52" s="18">
        <f t="shared" si="10"/>
        <v>29136.16</v>
      </c>
      <c r="E52" s="18">
        <f t="shared" si="10"/>
        <v>20152.54</v>
      </c>
      <c r="F52" s="18">
        <f t="shared" si="10"/>
        <v>11125.039999999999</v>
      </c>
      <c r="G52" s="19">
        <f t="shared" si="10"/>
        <v>140940.31000000003</v>
      </c>
    </row>
    <row r="53" spans="1:7" x14ac:dyDescent="0.25">
      <c r="A53" s="11" t="s">
        <v>43</v>
      </c>
      <c r="B53" s="17">
        <f t="shared" si="8"/>
        <v>18646.28</v>
      </c>
      <c r="C53" s="18">
        <f t="shared" si="10"/>
        <v>14963.630000000001</v>
      </c>
      <c r="D53" s="18">
        <f t="shared" si="10"/>
        <v>12106.75</v>
      </c>
      <c r="E53" s="18">
        <f t="shared" si="10"/>
        <v>8076.16</v>
      </c>
      <c r="F53" s="18">
        <f t="shared" si="10"/>
        <v>4104.72</v>
      </c>
      <c r="G53" s="19">
        <f t="shared" si="10"/>
        <v>57897.54</v>
      </c>
    </row>
    <row r="54" spans="1:7" x14ac:dyDescent="0.25">
      <c r="A54" s="11" t="s">
        <v>44</v>
      </c>
      <c r="B54" s="17">
        <f t="shared" si="8"/>
        <v>24508.65</v>
      </c>
      <c r="C54" s="18">
        <f t="shared" si="10"/>
        <v>42673.84</v>
      </c>
      <c r="D54" s="18">
        <f t="shared" si="10"/>
        <v>37190.240000000005</v>
      </c>
      <c r="E54" s="18">
        <f t="shared" si="10"/>
        <v>25150.37</v>
      </c>
      <c r="F54" s="18">
        <f t="shared" si="10"/>
        <v>22198.19</v>
      </c>
      <c r="G54" s="19">
        <f t="shared" si="10"/>
        <v>151721.29</v>
      </c>
    </row>
    <row r="55" spans="1:7" x14ac:dyDescent="0.25">
      <c r="A55" s="11" t="s">
        <v>45</v>
      </c>
      <c r="B55" s="17">
        <f t="shared" si="8"/>
        <v>19956.2</v>
      </c>
      <c r="C55" s="18">
        <f t="shared" si="10"/>
        <v>14853.55</v>
      </c>
      <c r="D55" s="18">
        <f t="shared" si="10"/>
        <v>17755.099999999999</v>
      </c>
      <c r="E55" s="18">
        <f t="shared" si="10"/>
        <v>16588.73</v>
      </c>
      <c r="F55" s="18">
        <f t="shared" si="10"/>
        <v>6962.0400000000009</v>
      </c>
      <c r="G55" s="19">
        <f t="shared" si="10"/>
        <v>76115.62000000001</v>
      </c>
    </row>
    <row r="56" spans="1:7" x14ac:dyDescent="0.25">
      <c r="A56" s="13" t="s">
        <v>46</v>
      </c>
      <c r="B56" s="17">
        <f t="shared" si="8"/>
        <v>37700.06</v>
      </c>
      <c r="C56" s="18">
        <f t="shared" si="10"/>
        <v>29676.240000000002</v>
      </c>
      <c r="D56" s="18">
        <f t="shared" si="10"/>
        <v>27829.599999999999</v>
      </c>
      <c r="E56" s="18">
        <f t="shared" si="10"/>
        <v>14434.39</v>
      </c>
      <c r="F56" s="18">
        <f t="shared" si="10"/>
        <v>5129.13</v>
      </c>
      <c r="G56" s="19">
        <f t="shared" si="10"/>
        <v>114769.42</v>
      </c>
    </row>
    <row r="57" spans="1:7" x14ac:dyDescent="0.25">
      <c r="A57" s="10" t="s">
        <v>7</v>
      </c>
      <c r="B57" s="20">
        <f t="shared" si="8"/>
        <v>8549851.8200000003</v>
      </c>
      <c r="C57" s="21">
        <f t="shared" si="10"/>
        <v>3880636.81</v>
      </c>
      <c r="D57" s="21">
        <f t="shared" si="10"/>
        <v>3530865.7699999996</v>
      </c>
      <c r="E57" s="21">
        <f t="shared" si="10"/>
        <v>1240184.69</v>
      </c>
      <c r="F57" s="22">
        <f t="shared" si="10"/>
        <v>394746.38</v>
      </c>
      <c r="G57" s="25">
        <f t="shared" si="10"/>
        <v>17596285.469999999</v>
      </c>
    </row>
    <row r="58" spans="1:7" x14ac:dyDescent="0.25">
      <c r="A58" s="32" t="s">
        <v>60</v>
      </c>
    </row>
    <row r="59" spans="1:7" x14ac:dyDescent="0.25">
      <c r="A59" s="33" t="s">
        <v>85</v>
      </c>
    </row>
  </sheetData>
  <pageMargins left="0.7" right="0.7" top="0.75" bottom="0.75" header="0.3" footer="0.3"/>
  <pageSetup paperSize="9" scale="8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4"/>
  <sheetViews>
    <sheetView workbookViewId="0"/>
  </sheetViews>
  <sheetFormatPr baseColWidth="10" defaultRowHeight="15" x14ac:dyDescent="0.25"/>
  <cols>
    <col min="1" max="1" width="62.7109375" style="1" customWidth="1"/>
    <col min="2" max="4" width="14.42578125" style="1" bestFit="1" customWidth="1"/>
    <col min="5" max="5" width="14.28515625" style="1" bestFit="1" customWidth="1"/>
    <col min="6" max="6" width="16.140625" style="1" customWidth="1"/>
    <col min="7" max="7" width="14.85546875" style="1" customWidth="1"/>
    <col min="8" max="16384" width="11.42578125" style="1"/>
  </cols>
  <sheetData>
    <row r="1" spans="1:7" x14ac:dyDescent="0.25">
      <c r="A1" s="2" t="s">
        <v>25</v>
      </c>
    </row>
    <row r="2" spans="1:7" x14ac:dyDescent="0.25">
      <c r="A2" s="3" t="s">
        <v>1</v>
      </c>
    </row>
    <row r="3" spans="1:7" ht="39.75" customHeight="1" x14ac:dyDescent="0.25">
      <c r="A3" s="4"/>
      <c r="B3" s="6" t="s">
        <v>2</v>
      </c>
      <c r="C3" s="7" t="s">
        <v>3</v>
      </c>
      <c r="D3" s="7" t="s">
        <v>4</v>
      </c>
      <c r="E3" s="7" t="s">
        <v>5</v>
      </c>
      <c r="F3" s="8" t="s">
        <v>6</v>
      </c>
      <c r="G3" s="9" t="s">
        <v>7</v>
      </c>
    </row>
    <row r="4" spans="1:7" x14ac:dyDescent="0.25">
      <c r="A4" s="23" t="s">
        <v>26</v>
      </c>
      <c r="B4" s="14">
        <v>2159.2199999999998</v>
      </c>
      <c r="C4" s="15">
        <v>1270.25</v>
      </c>
      <c r="D4" s="15">
        <v>1275.5</v>
      </c>
      <c r="E4" s="15">
        <v>795.28</v>
      </c>
      <c r="F4" s="15">
        <v>372.87</v>
      </c>
      <c r="G4" s="16">
        <f>SUM(B4:F4)</f>
        <v>5873.119999999999</v>
      </c>
    </row>
    <row r="5" spans="1:7" x14ac:dyDescent="0.25">
      <c r="A5" s="24" t="s">
        <v>27</v>
      </c>
      <c r="B5" s="17">
        <v>39176.1</v>
      </c>
      <c r="C5" s="18">
        <v>36997.06</v>
      </c>
      <c r="D5" s="18">
        <v>42696.73</v>
      </c>
      <c r="E5" s="18">
        <v>26683.05</v>
      </c>
      <c r="F5" s="18">
        <v>12425.76</v>
      </c>
      <c r="G5" s="19">
        <f t="shared" ref="G5:G12" si="0">SUM(B5:F5)</f>
        <v>157978.70000000001</v>
      </c>
    </row>
    <row r="6" spans="1:7" x14ac:dyDescent="0.25">
      <c r="A6" s="24" t="s">
        <v>28</v>
      </c>
      <c r="B6" s="17">
        <v>60683.77</v>
      </c>
      <c r="C6" s="18">
        <v>54317.49</v>
      </c>
      <c r="D6" s="18">
        <v>56567.71</v>
      </c>
      <c r="E6" s="18">
        <v>23882.25</v>
      </c>
      <c r="F6" s="18">
        <v>7608.06</v>
      </c>
      <c r="G6" s="19">
        <f t="shared" si="0"/>
        <v>203059.28</v>
      </c>
    </row>
    <row r="7" spans="1:7" x14ac:dyDescent="0.25">
      <c r="A7" s="24" t="s">
        <v>29</v>
      </c>
      <c r="B7" s="17">
        <v>54162.65</v>
      </c>
      <c r="C7" s="18">
        <v>62951</v>
      </c>
      <c r="D7" s="18">
        <v>62091.75</v>
      </c>
      <c r="E7" s="18">
        <v>31877.87</v>
      </c>
      <c r="F7" s="18">
        <v>13454.2</v>
      </c>
      <c r="G7" s="19">
        <f t="shared" si="0"/>
        <v>224537.47</v>
      </c>
    </row>
    <row r="8" spans="1:7" x14ac:dyDescent="0.25">
      <c r="A8" s="24" t="s">
        <v>30</v>
      </c>
      <c r="B8" s="17">
        <v>46933.41</v>
      </c>
      <c r="C8" s="18">
        <v>88924.71</v>
      </c>
      <c r="D8" s="18">
        <v>75261.259999999995</v>
      </c>
      <c r="E8" s="18">
        <v>42792.79</v>
      </c>
      <c r="F8" s="18">
        <v>21704.07</v>
      </c>
      <c r="G8" s="19">
        <f t="shared" si="0"/>
        <v>275616.24</v>
      </c>
    </row>
    <row r="9" spans="1:7" x14ac:dyDescent="0.25">
      <c r="A9" s="24" t="s">
        <v>31</v>
      </c>
      <c r="B9" s="17">
        <v>128396.08</v>
      </c>
      <c r="C9" s="18">
        <v>140987.5</v>
      </c>
      <c r="D9" s="18">
        <v>151197.51999999999</v>
      </c>
      <c r="E9" s="18">
        <v>105706.19</v>
      </c>
      <c r="F9" s="18">
        <v>57907.68</v>
      </c>
      <c r="G9" s="19">
        <f t="shared" si="0"/>
        <v>584194.97000000009</v>
      </c>
    </row>
    <row r="10" spans="1:7" x14ac:dyDescent="0.25">
      <c r="A10" s="11" t="s">
        <v>32</v>
      </c>
      <c r="B10" s="17">
        <v>432578.91</v>
      </c>
      <c r="C10" s="18">
        <v>45305.58</v>
      </c>
      <c r="D10" s="18">
        <v>17345.09</v>
      </c>
      <c r="E10" s="18">
        <v>7784.52</v>
      </c>
      <c r="F10" s="18">
        <v>5012.45</v>
      </c>
      <c r="G10" s="19">
        <f t="shared" si="0"/>
        <v>508026.55000000005</v>
      </c>
    </row>
    <row r="11" spans="1:7" x14ac:dyDescent="0.25">
      <c r="A11" s="11" t="s">
        <v>33</v>
      </c>
      <c r="B11" s="17">
        <v>53715.49</v>
      </c>
      <c r="C11" s="18">
        <v>48583.49</v>
      </c>
      <c r="D11" s="18">
        <v>37991.1</v>
      </c>
      <c r="E11" s="18">
        <v>25318.32</v>
      </c>
      <c r="F11" s="18">
        <v>17351.89</v>
      </c>
      <c r="G11" s="19">
        <f t="shared" si="0"/>
        <v>182960.28999999998</v>
      </c>
    </row>
    <row r="12" spans="1:7" x14ac:dyDescent="0.25">
      <c r="A12" s="5" t="s">
        <v>7</v>
      </c>
      <c r="B12" s="20">
        <f>SUM(B4:B11)</f>
        <v>817805.62999999989</v>
      </c>
      <c r="C12" s="21">
        <f t="shared" ref="C12:F12" si="1">SUM(C4:C11)</f>
        <v>479337.08</v>
      </c>
      <c r="D12" s="21">
        <f t="shared" si="1"/>
        <v>444426.66</v>
      </c>
      <c r="E12" s="21">
        <f t="shared" si="1"/>
        <v>264840.26999999996</v>
      </c>
      <c r="F12" s="22">
        <f t="shared" si="1"/>
        <v>135836.97999999998</v>
      </c>
      <c r="G12" s="25">
        <f t="shared" si="0"/>
        <v>2142246.62</v>
      </c>
    </row>
    <row r="13" spans="1:7" x14ac:dyDescent="0.25">
      <c r="A13" s="32" t="s">
        <v>80</v>
      </c>
      <c r="B13" s="35"/>
      <c r="C13" s="35"/>
      <c r="D13" s="35"/>
      <c r="E13" s="35"/>
      <c r="F13" s="35"/>
      <c r="G13" s="35"/>
    </row>
    <row r="14" spans="1:7" x14ac:dyDescent="0.25">
      <c r="A14" s="32" t="s">
        <v>60</v>
      </c>
      <c r="B14" s="35"/>
      <c r="C14" s="35"/>
      <c r="D14" s="35"/>
      <c r="E14" s="35"/>
      <c r="F14" s="35"/>
      <c r="G14" s="35"/>
    </row>
    <row r="15" spans="1:7" x14ac:dyDescent="0.25">
      <c r="A15" s="33" t="s">
        <v>85</v>
      </c>
      <c r="B15" s="35"/>
      <c r="C15" s="35"/>
      <c r="D15" s="35"/>
      <c r="E15" s="35"/>
      <c r="F15" s="35"/>
      <c r="G15" s="35"/>
    </row>
    <row r="17" spans="1:7" x14ac:dyDescent="0.25">
      <c r="A17" s="3" t="s">
        <v>20</v>
      </c>
    </row>
    <row r="18" spans="1:7" ht="24" x14ac:dyDescent="0.25">
      <c r="A18" s="4"/>
      <c r="B18" s="6" t="s">
        <v>2</v>
      </c>
      <c r="C18" s="7" t="s">
        <v>3</v>
      </c>
      <c r="D18" s="7" t="s">
        <v>4</v>
      </c>
      <c r="E18" s="7" t="s">
        <v>5</v>
      </c>
      <c r="F18" s="8" t="s">
        <v>6</v>
      </c>
      <c r="G18" s="9" t="s">
        <v>7</v>
      </c>
    </row>
    <row r="19" spans="1:7" x14ac:dyDescent="0.25">
      <c r="A19" s="23" t="s">
        <v>26</v>
      </c>
      <c r="B19" s="14">
        <v>88767.9</v>
      </c>
      <c r="C19" s="15">
        <v>57753.18</v>
      </c>
      <c r="D19" s="15">
        <v>64195.32</v>
      </c>
      <c r="E19" s="15">
        <v>22901.19</v>
      </c>
      <c r="F19" s="15">
        <v>4484.75</v>
      </c>
      <c r="G19" s="16">
        <f>SUM(B19:F19)</f>
        <v>238102.34</v>
      </c>
    </row>
    <row r="20" spans="1:7" x14ac:dyDescent="0.25">
      <c r="A20" s="24" t="s">
        <v>27</v>
      </c>
      <c r="B20" s="17">
        <v>296604.73</v>
      </c>
      <c r="C20" s="18">
        <v>249409.48</v>
      </c>
      <c r="D20" s="18">
        <v>264155.73</v>
      </c>
      <c r="E20" s="18">
        <v>83719.02</v>
      </c>
      <c r="F20" s="18">
        <v>20208.52</v>
      </c>
      <c r="G20" s="19">
        <f t="shared" ref="G20:G27" si="2">SUM(B20:F20)</f>
        <v>914097.48</v>
      </c>
    </row>
    <row r="21" spans="1:7" x14ac:dyDescent="0.25">
      <c r="A21" s="24" t="s">
        <v>28</v>
      </c>
      <c r="B21" s="17">
        <v>683310.62</v>
      </c>
      <c r="C21" s="18">
        <v>557843.53</v>
      </c>
      <c r="D21" s="18">
        <v>634228.19999999995</v>
      </c>
      <c r="E21" s="18">
        <v>199140.72</v>
      </c>
      <c r="F21" s="18">
        <v>41559.440000000002</v>
      </c>
      <c r="G21" s="19">
        <f t="shared" si="2"/>
        <v>2116082.5099999998</v>
      </c>
    </row>
    <row r="22" spans="1:7" x14ac:dyDescent="0.25">
      <c r="A22" s="24" t="s">
        <v>29</v>
      </c>
      <c r="B22" s="17">
        <v>764413.65</v>
      </c>
      <c r="C22" s="18">
        <v>781078.68</v>
      </c>
      <c r="D22" s="18">
        <v>752534.42</v>
      </c>
      <c r="E22" s="18">
        <v>201885.08</v>
      </c>
      <c r="F22" s="18">
        <v>39646.78</v>
      </c>
      <c r="G22" s="19">
        <f t="shared" si="2"/>
        <v>2539558.61</v>
      </c>
    </row>
    <row r="23" spans="1:7" x14ac:dyDescent="0.25">
      <c r="A23" s="24" t="s">
        <v>30</v>
      </c>
      <c r="B23" s="17">
        <v>401663.52</v>
      </c>
      <c r="C23" s="18">
        <v>642646.24</v>
      </c>
      <c r="D23" s="18">
        <v>478389.97</v>
      </c>
      <c r="E23" s="18">
        <v>143870.92000000001</v>
      </c>
      <c r="F23" s="18">
        <v>38041.46</v>
      </c>
      <c r="G23" s="19">
        <f t="shared" si="2"/>
        <v>1704612.1099999999</v>
      </c>
    </row>
    <row r="24" spans="1:7" x14ac:dyDescent="0.25">
      <c r="A24" s="24" t="s">
        <v>31</v>
      </c>
      <c r="B24" s="17">
        <v>915290.72</v>
      </c>
      <c r="C24" s="18">
        <v>816311.25</v>
      </c>
      <c r="D24" s="18">
        <v>767173.97</v>
      </c>
      <c r="E24" s="18">
        <v>269908.26</v>
      </c>
      <c r="F24" s="18">
        <v>84816.86</v>
      </c>
      <c r="G24" s="19">
        <f t="shared" si="2"/>
        <v>2853501.06</v>
      </c>
    </row>
    <row r="25" spans="1:7" x14ac:dyDescent="0.25">
      <c r="A25" s="11" t="s">
        <v>32</v>
      </c>
      <c r="B25" s="17">
        <v>4375316.9800000004</v>
      </c>
      <c r="C25" s="18">
        <v>151286.49</v>
      </c>
      <c r="D25" s="18">
        <v>34121.96</v>
      </c>
      <c r="E25" s="18">
        <v>7440.49</v>
      </c>
      <c r="F25" s="18">
        <v>2442.19</v>
      </c>
      <c r="G25" s="19">
        <f t="shared" si="2"/>
        <v>4570608.1100000013</v>
      </c>
    </row>
    <row r="26" spans="1:7" x14ac:dyDescent="0.25">
      <c r="A26" s="11" t="s">
        <v>33</v>
      </c>
      <c r="B26" s="17">
        <v>206678.04</v>
      </c>
      <c r="C26" s="18">
        <v>144970.89000000001</v>
      </c>
      <c r="D26" s="18">
        <v>91639.51</v>
      </c>
      <c r="E26" s="18">
        <v>46478.75</v>
      </c>
      <c r="F26" s="18">
        <v>27709.42</v>
      </c>
      <c r="G26" s="19">
        <f t="shared" si="2"/>
        <v>517476.61000000004</v>
      </c>
    </row>
    <row r="27" spans="1:7" x14ac:dyDescent="0.25">
      <c r="A27" s="5" t="s">
        <v>7</v>
      </c>
      <c r="B27" s="20">
        <f>SUM(B19:B26)</f>
        <v>7732046.1600000001</v>
      </c>
      <c r="C27" s="21">
        <f t="shared" ref="C27" si="3">SUM(C19:C26)</f>
        <v>3401299.7400000007</v>
      </c>
      <c r="D27" s="21">
        <f t="shared" ref="D27" si="4">SUM(D19:D26)</f>
        <v>3086439.0799999991</v>
      </c>
      <c r="E27" s="21">
        <f t="shared" ref="E27" si="5">SUM(E19:E26)</f>
        <v>975344.43</v>
      </c>
      <c r="F27" s="22">
        <f t="shared" ref="F27" si="6">SUM(F19:F26)</f>
        <v>258909.41999999998</v>
      </c>
      <c r="G27" s="25">
        <f t="shared" si="2"/>
        <v>15454038.83</v>
      </c>
    </row>
    <row r="28" spans="1:7" x14ac:dyDescent="0.25">
      <c r="A28" s="32" t="s">
        <v>81</v>
      </c>
      <c r="B28" s="35"/>
      <c r="C28" s="35"/>
      <c r="D28" s="35"/>
      <c r="E28" s="35"/>
      <c r="F28" s="35"/>
      <c r="G28" s="35"/>
    </row>
    <row r="29" spans="1:7" x14ac:dyDescent="0.25">
      <c r="A29" s="32" t="s">
        <v>60</v>
      </c>
      <c r="B29" s="35"/>
      <c r="C29" s="35"/>
      <c r="D29" s="35"/>
      <c r="E29" s="35"/>
      <c r="F29" s="35"/>
      <c r="G29" s="35"/>
    </row>
    <row r="30" spans="1:7" x14ac:dyDescent="0.25">
      <c r="A30" s="33" t="s">
        <v>85</v>
      </c>
      <c r="B30" s="35"/>
      <c r="C30" s="35"/>
      <c r="D30" s="35"/>
      <c r="E30" s="35"/>
      <c r="F30" s="35"/>
      <c r="G30" s="35"/>
    </row>
    <row r="32" spans="1:7" x14ac:dyDescent="0.25">
      <c r="A32" s="3" t="s">
        <v>21</v>
      </c>
    </row>
    <row r="33" spans="1:7" ht="24" x14ac:dyDescent="0.25">
      <c r="A33" s="4"/>
      <c r="B33" s="6" t="s">
        <v>2</v>
      </c>
      <c r="C33" s="7" t="s">
        <v>3</v>
      </c>
      <c r="D33" s="7" t="s">
        <v>4</v>
      </c>
      <c r="E33" s="7" t="s">
        <v>5</v>
      </c>
      <c r="F33" s="8" t="s">
        <v>6</v>
      </c>
      <c r="G33" s="9" t="s">
        <v>7</v>
      </c>
    </row>
    <row r="34" spans="1:7" x14ac:dyDescent="0.25">
      <c r="A34" s="23" t="s">
        <v>26</v>
      </c>
      <c r="B34" s="14">
        <f t="shared" ref="B34:G42" si="7">B4+B19</f>
        <v>90927.12</v>
      </c>
      <c r="C34" s="15">
        <f t="shared" si="7"/>
        <v>59023.43</v>
      </c>
      <c r="D34" s="15">
        <f t="shared" si="7"/>
        <v>65470.82</v>
      </c>
      <c r="E34" s="15">
        <f t="shared" si="7"/>
        <v>23696.469999999998</v>
      </c>
      <c r="F34" s="15">
        <f t="shared" si="7"/>
        <v>4857.62</v>
      </c>
      <c r="G34" s="16">
        <f t="shared" si="7"/>
        <v>243975.46</v>
      </c>
    </row>
    <row r="35" spans="1:7" x14ac:dyDescent="0.25">
      <c r="A35" s="24" t="s">
        <v>27</v>
      </c>
      <c r="B35" s="17">
        <f t="shared" si="7"/>
        <v>335780.82999999996</v>
      </c>
      <c r="C35" s="18">
        <f t="shared" si="7"/>
        <v>286406.54000000004</v>
      </c>
      <c r="D35" s="18">
        <f t="shared" si="7"/>
        <v>306852.45999999996</v>
      </c>
      <c r="E35" s="18">
        <f t="shared" si="7"/>
        <v>110402.07</v>
      </c>
      <c r="F35" s="18">
        <f t="shared" si="7"/>
        <v>32634.28</v>
      </c>
      <c r="G35" s="19">
        <f t="shared" si="7"/>
        <v>1072076.18</v>
      </c>
    </row>
    <row r="36" spans="1:7" x14ac:dyDescent="0.25">
      <c r="A36" s="24" t="s">
        <v>28</v>
      </c>
      <c r="B36" s="17">
        <f t="shared" si="7"/>
        <v>743994.39</v>
      </c>
      <c r="C36" s="18">
        <f t="shared" si="7"/>
        <v>612161.02</v>
      </c>
      <c r="D36" s="18">
        <f t="shared" si="7"/>
        <v>690795.90999999992</v>
      </c>
      <c r="E36" s="18">
        <f t="shared" si="7"/>
        <v>223022.97</v>
      </c>
      <c r="F36" s="18">
        <f t="shared" si="7"/>
        <v>49167.5</v>
      </c>
      <c r="G36" s="19">
        <f t="shared" si="7"/>
        <v>2319141.7899999996</v>
      </c>
    </row>
    <row r="37" spans="1:7" x14ac:dyDescent="0.25">
      <c r="A37" s="24" t="s">
        <v>29</v>
      </c>
      <c r="B37" s="17">
        <f t="shared" si="7"/>
        <v>818576.3</v>
      </c>
      <c r="C37" s="18">
        <f t="shared" si="7"/>
        <v>844029.68</v>
      </c>
      <c r="D37" s="18">
        <f t="shared" si="7"/>
        <v>814626.17</v>
      </c>
      <c r="E37" s="18">
        <f t="shared" si="7"/>
        <v>233762.94999999998</v>
      </c>
      <c r="F37" s="18">
        <f t="shared" si="7"/>
        <v>53100.979999999996</v>
      </c>
      <c r="G37" s="19">
        <f t="shared" si="7"/>
        <v>2764096.08</v>
      </c>
    </row>
    <row r="38" spans="1:7" x14ac:dyDescent="0.25">
      <c r="A38" s="24" t="s">
        <v>30</v>
      </c>
      <c r="B38" s="17">
        <f t="shared" si="7"/>
        <v>448596.93000000005</v>
      </c>
      <c r="C38" s="18">
        <f t="shared" si="7"/>
        <v>731570.95</v>
      </c>
      <c r="D38" s="18">
        <f t="shared" si="7"/>
        <v>553651.23</v>
      </c>
      <c r="E38" s="18">
        <f t="shared" si="7"/>
        <v>186663.71000000002</v>
      </c>
      <c r="F38" s="18">
        <f t="shared" si="7"/>
        <v>59745.53</v>
      </c>
      <c r="G38" s="19">
        <f t="shared" si="7"/>
        <v>1980228.3499999999</v>
      </c>
    </row>
    <row r="39" spans="1:7" x14ac:dyDescent="0.25">
      <c r="A39" s="24" t="s">
        <v>31</v>
      </c>
      <c r="B39" s="17">
        <f t="shared" si="7"/>
        <v>1043686.7999999999</v>
      </c>
      <c r="C39" s="18">
        <f t="shared" si="7"/>
        <v>957298.75</v>
      </c>
      <c r="D39" s="18">
        <f t="shared" si="7"/>
        <v>918371.49</v>
      </c>
      <c r="E39" s="18">
        <f t="shared" si="7"/>
        <v>375614.45</v>
      </c>
      <c r="F39" s="18">
        <f t="shared" si="7"/>
        <v>142724.54</v>
      </c>
      <c r="G39" s="19">
        <f t="shared" si="7"/>
        <v>3437696.0300000003</v>
      </c>
    </row>
    <row r="40" spans="1:7" x14ac:dyDescent="0.25">
      <c r="A40" s="11" t="s">
        <v>32</v>
      </c>
      <c r="B40" s="17">
        <f t="shared" si="7"/>
        <v>4807895.8900000006</v>
      </c>
      <c r="C40" s="18">
        <f t="shared" si="7"/>
        <v>196592.07</v>
      </c>
      <c r="D40" s="18">
        <f t="shared" si="7"/>
        <v>51467.05</v>
      </c>
      <c r="E40" s="18">
        <f t="shared" si="7"/>
        <v>15225.01</v>
      </c>
      <c r="F40" s="18">
        <f t="shared" si="7"/>
        <v>7454.6399999999994</v>
      </c>
      <c r="G40" s="19">
        <f t="shared" si="7"/>
        <v>5078634.6600000011</v>
      </c>
    </row>
    <row r="41" spans="1:7" x14ac:dyDescent="0.25">
      <c r="A41" s="11" t="s">
        <v>33</v>
      </c>
      <c r="B41" s="17">
        <f t="shared" si="7"/>
        <v>260393.53</v>
      </c>
      <c r="C41" s="18">
        <f t="shared" si="7"/>
        <v>193554.38</v>
      </c>
      <c r="D41" s="18">
        <f t="shared" si="7"/>
        <v>129630.60999999999</v>
      </c>
      <c r="E41" s="18">
        <f t="shared" si="7"/>
        <v>71797.070000000007</v>
      </c>
      <c r="F41" s="18">
        <f t="shared" si="7"/>
        <v>45061.31</v>
      </c>
      <c r="G41" s="19">
        <f t="shared" si="7"/>
        <v>700436.9</v>
      </c>
    </row>
    <row r="42" spans="1:7" x14ac:dyDescent="0.25">
      <c r="A42" s="5" t="s">
        <v>7</v>
      </c>
      <c r="B42" s="20">
        <f t="shared" si="7"/>
        <v>8549851.7899999991</v>
      </c>
      <c r="C42" s="21">
        <f t="shared" si="7"/>
        <v>3880636.8200000008</v>
      </c>
      <c r="D42" s="21">
        <f t="shared" si="7"/>
        <v>3530865.7399999993</v>
      </c>
      <c r="E42" s="21">
        <f t="shared" si="7"/>
        <v>1240184.7</v>
      </c>
      <c r="F42" s="22">
        <f t="shared" si="7"/>
        <v>394746.39999999997</v>
      </c>
      <c r="G42" s="25">
        <f t="shared" si="7"/>
        <v>17596285.449999999</v>
      </c>
    </row>
    <row r="43" spans="1:7" x14ac:dyDescent="0.25">
      <c r="A43" s="32" t="s">
        <v>60</v>
      </c>
    </row>
    <row r="44" spans="1:7" x14ac:dyDescent="0.25">
      <c r="A44" s="33" t="s">
        <v>85</v>
      </c>
    </row>
  </sheetData>
  <pageMargins left="0.7" right="0.7" top="0.75" bottom="0.75" header="0.3" footer="0.3"/>
  <pageSetup paperSize="9"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
  <sheetViews>
    <sheetView workbookViewId="0"/>
  </sheetViews>
  <sheetFormatPr baseColWidth="10" defaultRowHeight="15" x14ac:dyDescent="0.25"/>
  <cols>
    <col min="1" max="1" width="68.28515625" style="1" customWidth="1"/>
    <col min="2" max="4" width="14.42578125" style="1" bestFit="1" customWidth="1"/>
    <col min="5" max="5" width="14.28515625" style="1" bestFit="1" customWidth="1"/>
    <col min="6" max="6" width="16.140625" style="1" customWidth="1"/>
    <col min="7" max="7" width="13.5703125" style="1" customWidth="1"/>
    <col min="8" max="16384" width="11.42578125" style="1"/>
  </cols>
  <sheetData>
    <row r="1" spans="1:7" x14ac:dyDescent="0.25">
      <c r="A1" s="2" t="s">
        <v>48</v>
      </c>
    </row>
    <row r="2" spans="1:7" x14ac:dyDescent="0.25">
      <c r="A2" s="3" t="s">
        <v>1</v>
      </c>
    </row>
    <row r="3" spans="1:7" ht="39.75" customHeight="1" x14ac:dyDescent="0.25">
      <c r="A3" s="4"/>
      <c r="B3" s="6" t="s">
        <v>2</v>
      </c>
      <c r="C3" s="7" t="s">
        <v>3</v>
      </c>
      <c r="D3" s="7" t="s">
        <v>4</v>
      </c>
      <c r="E3" s="7" t="s">
        <v>5</v>
      </c>
      <c r="F3" s="8" t="s">
        <v>6</v>
      </c>
      <c r="G3" s="9" t="s">
        <v>7</v>
      </c>
    </row>
    <row r="4" spans="1:7" x14ac:dyDescent="0.25">
      <c r="A4" s="12" t="s">
        <v>8</v>
      </c>
      <c r="B4" s="14">
        <v>2764.17</v>
      </c>
      <c r="C4" s="15">
        <v>15533.02</v>
      </c>
      <c r="D4" s="15">
        <v>15381.93</v>
      </c>
      <c r="E4" s="15">
        <v>8288.0400000000009</v>
      </c>
      <c r="F4" s="15">
        <v>5317.71</v>
      </c>
      <c r="G4" s="16">
        <f>SUM(B4:F4)</f>
        <v>47284.87</v>
      </c>
    </row>
    <row r="5" spans="1:7" ht="15" customHeight="1" x14ac:dyDescent="0.25">
      <c r="A5" s="11" t="s">
        <v>9</v>
      </c>
      <c r="B5" s="17">
        <v>10458.86</v>
      </c>
      <c r="C5" s="18">
        <v>9699.33</v>
      </c>
      <c r="D5" s="18">
        <v>7338.49</v>
      </c>
      <c r="E5" s="18">
        <v>4733.26</v>
      </c>
      <c r="F5" s="18">
        <v>3583.33</v>
      </c>
      <c r="G5" s="19">
        <f t="shared" ref="G5:G12" si="0">SUM(B5:F5)</f>
        <v>35813.270000000004</v>
      </c>
    </row>
    <row r="6" spans="1:7" x14ac:dyDescent="0.25">
      <c r="A6" s="11" t="s">
        <v>10</v>
      </c>
      <c r="B6" s="17">
        <v>13707.2</v>
      </c>
      <c r="C6" s="18">
        <v>74588.639999999999</v>
      </c>
      <c r="D6" s="18">
        <v>90294.399999999994</v>
      </c>
      <c r="E6" s="18">
        <v>55900.32</v>
      </c>
      <c r="F6" s="18">
        <v>34626.31</v>
      </c>
      <c r="G6" s="19">
        <f t="shared" si="0"/>
        <v>269116.87</v>
      </c>
    </row>
    <row r="7" spans="1:7" ht="13.5" customHeight="1" x14ac:dyDescent="0.25">
      <c r="A7" s="11" t="s">
        <v>11</v>
      </c>
      <c r="B7" s="17">
        <v>56160.21</v>
      </c>
      <c r="C7" s="18">
        <v>56545.16</v>
      </c>
      <c r="D7" s="18">
        <v>69819.88</v>
      </c>
      <c r="E7" s="18">
        <v>56665.42</v>
      </c>
      <c r="F7" s="18">
        <v>52348.639999999999</v>
      </c>
      <c r="G7" s="19">
        <f t="shared" si="0"/>
        <v>291539.31</v>
      </c>
    </row>
    <row r="8" spans="1:7" x14ac:dyDescent="0.25">
      <c r="A8" s="11" t="s">
        <v>16</v>
      </c>
      <c r="B8" s="17">
        <v>15934.08</v>
      </c>
      <c r="C8" s="18">
        <v>156988.68</v>
      </c>
      <c r="D8" s="18">
        <v>350905.77</v>
      </c>
      <c r="E8" s="18">
        <v>253623.92</v>
      </c>
      <c r="F8" s="18">
        <v>129386.28</v>
      </c>
      <c r="G8" s="19">
        <f t="shared" si="0"/>
        <v>906838.7300000001</v>
      </c>
    </row>
    <row r="9" spans="1:7" x14ac:dyDescent="0.25">
      <c r="A9" s="11" t="s">
        <v>17</v>
      </c>
      <c r="B9" s="17">
        <v>11364.2</v>
      </c>
      <c r="C9" s="18">
        <v>92541.95</v>
      </c>
      <c r="D9" s="18">
        <v>201871.06</v>
      </c>
      <c r="E9" s="18">
        <v>250022.75</v>
      </c>
      <c r="F9" s="18">
        <v>217048.45</v>
      </c>
      <c r="G9" s="19">
        <f t="shared" si="0"/>
        <v>772848.40999999992</v>
      </c>
    </row>
    <row r="10" spans="1:7" x14ac:dyDescent="0.25">
      <c r="A10" s="11" t="s">
        <v>18</v>
      </c>
      <c r="B10" s="17">
        <v>15886.36</v>
      </c>
      <c r="C10" s="18">
        <v>50569.279999999999</v>
      </c>
      <c r="D10" s="18">
        <v>71753.95</v>
      </c>
      <c r="E10" s="18">
        <v>59447.85</v>
      </c>
      <c r="F10" s="18">
        <v>43779.81</v>
      </c>
      <c r="G10" s="19">
        <f t="shared" si="0"/>
        <v>241437.25</v>
      </c>
    </row>
    <row r="11" spans="1:7" x14ac:dyDescent="0.25">
      <c r="A11" s="13" t="s">
        <v>19</v>
      </c>
      <c r="B11" s="17">
        <v>68250.52</v>
      </c>
      <c r="C11" s="18">
        <v>80222.149999999994</v>
      </c>
      <c r="D11" s="18">
        <v>107055.26</v>
      </c>
      <c r="E11" s="18">
        <v>115375.89</v>
      </c>
      <c r="F11" s="18">
        <v>121437.77</v>
      </c>
      <c r="G11" s="19">
        <f t="shared" si="0"/>
        <v>492341.59</v>
      </c>
    </row>
    <row r="12" spans="1:7" x14ac:dyDescent="0.25">
      <c r="A12" s="10" t="s">
        <v>7</v>
      </c>
      <c r="B12" s="20">
        <f>SUM(B4:B11)</f>
        <v>194525.6</v>
      </c>
      <c r="C12" s="21">
        <f t="shared" ref="C12:F12" si="1">SUM(C4:C11)</f>
        <v>536688.21</v>
      </c>
      <c r="D12" s="21">
        <f t="shared" si="1"/>
        <v>914420.74</v>
      </c>
      <c r="E12" s="21">
        <f t="shared" si="1"/>
        <v>804057.45</v>
      </c>
      <c r="F12" s="22">
        <f t="shared" si="1"/>
        <v>607528.29999999993</v>
      </c>
      <c r="G12" s="25">
        <f t="shared" si="0"/>
        <v>3057220.3</v>
      </c>
    </row>
    <row r="13" spans="1:7" x14ac:dyDescent="0.25">
      <c r="A13" s="32" t="s">
        <v>80</v>
      </c>
      <c r="B13" s="35"/>
      <c r="C13" s="35"/>
      <c r="D13" s="35"/>
      <c r="E13" s="35"/>
      <c r="F13" s="35"/>
      <c r="G13" s="35"/>
    </row>
    <row r="14" spans="1:7" x14ac:dyDescent="0.25">
      <c r="A14" s="32" t="s">
        <v>60</v>
      </c>
      <c r="B14" s="35"/>
      <c r="C14" s="35"/>
      <c r="D14" s="35"/>
      <c r="E14" s="35"/>
      <c r="F14" s="35"/>
      <c r="G14" s="35"/>
    </row>
    <row r="15" spans="1:7" x14ac:dyDescent="0.25">
      <c r="A15" s="32" t="str">
        <f>IF(1&lt;2,"Lecture : "&amp;ROUND(E4,0)&amp;" enfants vivent dans une famille immigrée monoparentale composée d'un homme actif ayant un emploi et comprenant 3 enfants de moins de 25 ans.","")</f>
        <v>Lecture : 8288 enfants vivent dans une famille immigrée monoparentale composée d'un homme actif ayant un emploi et comprenant 3 enfants de moins de 25 ans.</v>
      </c>
      <c r="B15" s="35"/>
      <c r="C15" s="35"/>
      <c r="D15" s="35"/>
      <c r="E15" s="35"/>
      <c r="F15" s="35"/>
      <c r="G15" s="35"/>
    </row>
    <row r="16" spans="1:7" x14ac:dyDescent="0.25">
      <c r="A16" s="33" t="s">
        <v>85</v>
      </c>
      <c r="B16" s="35"/>
      <c r="C16" s="35"/>
      <c r="D16" s="35"/>
      <c r="E16" s="35"/>
      <c r="F16" s="35"/>
      <c r="G16" s="35"/>
    </row>
    <row r="18" spans="1:7" x14ac:dyDescent="0.25">
      <c r="A18" s="3" t="s">
        <v>20</v>
      </c>
    </row>
    <row r="19" spans="1:7" ht="24" x14ac:dyDescent="0.25">
      <c r="A19" s="4"/>
      <c r="B19" s="6" t="s">
        <v>2</v>
      </c>
      <c r="C19" s="7" t="s">
        <v>3</v>
      </c>
      <c r="D19" s="7" t="s">
        <v>4</v>
      </c>
      <c r="E19" s="7" t="s">
        <v>5</v>
      </c>
      <c r="F19" s="8" t="s">
        <v>6</v>
      </c>
      <c r="G19" s="9" t="s">
        <v>7</v>
      </c>
    </row>
    <row r="20" spans="1:7" x14ac:dyDescent="0.25">
      <c r="A20" s="12" t="s">
        <v>8</v>
      </c>
      <c r="B20" s="14">
        <v>19879.63</v>
      </c>
      <c r="C20" s="15">
        <v>166707.01</v>
      </c>
      <c r="D20" s="15">
        <v>169851.44</v>
      </c>
      <c r="E20" s="15">
        <v>54540.74</v>
      </c>
      <c r="F20" s="15">
        <v>13544.18</v>
      </c>
      <c r="G20" s="16">
        <f>SUM(B20:F20)</f>
        <v>424523</v>
      </c>
    </row>
    <row r="21" spans="1:7" x14ac:dyDescent="0.25">
      <c r="A21" s="11" t="s">
        <v>9</v>
      </c>
      <c r="B21" s="17">
        <v>57389.599999999999</v>
      </c>
      <c r="C21" s="18">
        <v>47820.61</v>
      </c>
      <c r="D21" s="18">
        <v>29348.82</v>
      </c>
      <c r="E21" s="18">
        <v>11652.32</v>
      </c>
      <c r="F21" s="18">
        <v>6951.88</v>
      </c>
      <c r="G21" s="19">
        <f t="shared" ref="G21:G28" si="2">SUM(B21:F21)</f>
        <v>153163.23000000001</v>
      </c>
    </row>
    <row r="22" spans="1:7" x14ac:dyDescent="0.25">
      <c r="A22" s="11" t="s">
        <v>10</v>
      </c>
      <c r="B22" s="17">
        <v>81667.97</v>
      </c>
      <c r="C22" s="18">
        <v>626633.42000000004</v>
      </c>
      <c r="D22" s="18">
        <v>700880.84</v>
      </c>
      <c r="E22" s="18">
        <v>240955.98</v>
      </c>
      <c r="F22" s="18">
        <v>65417.65</v>
      </c>
      <c r="G22" s="19">
        <f t="shared" si="2"/>
        <v>1715555.8599999999</v>
      </c>
    </row>
    <row r="23" spans="1:7" x14ac:dyDescent="0.25">
      <c r="A23" s="11" t="s">
        <v>11</v>
      </c>
      <c r="B23" s="17">
        <v>302447.19</v>
      </c>
      <c r="C23" s="18">
        <v>233628.75</v>
      </c>
      <c r="D23" s="18">
        <v>252959.8</v>
      </c>
      <c r="E23" s="18">
        <v>167004.9</v>
      </c>
      <c r="F23" s="18">
        <v>125632.44</v>
      </c>
      <c r="G23" s="19">
        <f t="shared" si="2"/>
        <v>1081673.08</v>
      </c>
    </row>
    <row r="24" spans="1:7" x14ac:dyDescent="0.25">
      <c r="A24" s="11" t="s">
        <v>16</v>
      </c>
      <c r="B24" s="17">
        <v>116432.04</v>
      </c>
      <c r="C24" s="18">
        <v>1749601.91</v>
      </c>
      <c r="D24" s="18">
        <v>3961177.6</v>
      </c>
      <c r="E24" s="18">
        <v>1670157.1</v>
      </c>
      <c r="F24" s="18">
        <v>398447.06</v>
      </c>
      <c r="G24" s="19">
        <f t="shared" si="2"/>
        <v>7895815.71</v>
      </c>
    </row>
    <row r="25" spans="1:7" x14ac:dyDescent="0.25">
      <c r="A25" s="11" t="s">
        <v>17</v>
      </c>
      <c r="B25" s="17">
        <v>56679.18</v>
      </c>
      <c r="C25" s="18">
        <v>367218.27</v>
      </c>
      <c r="D25" s="18">
        <v>705544.12</v>
      </c>
      <c r="E25" s="18">
        <v>556743.53</v>
      </c>
      <c r="F25" s="18">
        <v>358808.65</v>
      </c>
      <c r="G25" s="19">
        <f t="shared" si="2"/>
        <v>2044993.75</v>
      </c>
    </row>
    <row r="26" spans="1:7" x14ac:dyDescent="0.25">
      <c r="A26" s="11" t="s">
        <v>18</v>
      </c>
      <c r="B26" s="17">
        <v>65813.3</v>
      </c>
      <c r="C26" s="18">
        <v>205982.26</v>
      </c>
      <c r="D26" s="18">
        <v>241715.96</v>
      </c>
      <c r="E26" s="18">
        <v>111060.92</v>
      </c>
      <c r="F26" s="18">
        <v>45174.99</v>
      </c>
      <c r="G26" s="19">
        <f t="shared" si="2"/>
        <v>669747.43000000005</v>
      </c>
    </row>
    <row r="27" spans="1:7" x14ac:dyDescent="0.25">
      <c r="A27" s="13" t="s">
        <v>19</v>
      </c>
      <c r="B27" s="17">
        <v>246031.23</v>
      </c>
      <c r="C27" s="18">
        <v>135335.29</v>
      </c>
      <c r="D27" s="18">
        <v>142691.13</v>
      </c>
      <c r="E27" s="18">
        <v>120574.09</v>
      </c>
      <c r="F27" s="18">
        <v>114986.93</v>
      </c>
      <c r="G27" s="19">
        <f t="shared" si="2"/>
        <v>759618.66999999993</v>
      </c>
    </row>
    <row r="28" spans="1:7" x14ac:dyDescent="0.25">
      <c r="A28" s="10" t="s">
        <v>7</v>
      </c>
      <c r="B28" s="20">
        <f>SUM(B20:B27)</f>
        <v>946340.14000000013</v>
      </c>
      <c r="C28" s="21">
        <f t="shared" ref="C28" si="3">SUM(C20:C27)</f>
        <v>3532927.5200000005</v>
      </c>
      <c r="D28" s="21">
        <f t="shared" ref="D28" si="4">SUM(D20:D27)</f>
        <v>6204169.71</v>
      </c>
      <c r="E28" s="21">
        <f t="shared" ref="E28" si="5">SUM(E20:E27)</f>
        <v>2932689.58</v>
      </c>
      <c r="F28" s="22">
        <f t="shared" ref="F28" si="6">SUM(F20:F27)</f>
        <v>1128963.78</v>
      </c>
      <c r="G28" s="25">
        <f t="shared" si="2"/>
        <v>14745090.73</v>
      </c>
    </row>
    <row r="29" spans="1:7" x14ac:dyDescent="0.25">
      <c r="A29" s="32" t="s">
        <v>81</v>
      </c>
      <c r="B29" s="35"/>
      <c r="C29" s="35"/>
      <c r="D29" s="35"/>
      <c r="E29" s="35"/>
      <c r="F29" s="35"/>
      <c r="G29" s="35"/>
    </row>
    <row r="30" spans="1:7" x14ac:dyDescent="0.25">
      <c r="A30" s="32" t="s">
        <v>60</v>
      </c>
      <c r="B30" s="35"/>
      <c r="C30" s="35"/>
      <c r="D30" s="35"/>
      <c r="E30" s="35"/>
      <c r="F30" s="35"/>
      <c r="G30" s="35"/>
    </row>
    <row r="31" spans="1:7" x14ac:dyDescent="0.25">
      <c r="A31" s="32" t="str">
        <f>IF(1&lt;2,"Lecture : "&amp;ROUND(E20,0)&amp;" enfants vivent dans une famille non immigrée monoparentale composée d'un homme actif ayant un emploi et comprenant 3 enfants de moins de 25 ans.","")</f>
        <v>Lecture : 54541 enfants vivent dans une famille non immigrée monoparentale composée d'un homme actif ayant un emploi et comprenant 3 enfants de moins de 25 ans.</v>
      </c>
      <c r="B31" s="35"/>
      <c r="C31" s="35"/>
      <c r="D31" s="35"/>
      <c r="E31" s="35"/>
      <c r="F31" s="35"/>
      <c r="G31" s="35"/>
    </row>
    <row r="32" spans="1:7" x14ac:dyDescent="0.25">
      <c r="A32" s="33" t="s">
        <v>85</v>
      </c>
      <c r="B32" s="35"/>
      <c r="C32" s="35"/>
      <c r="D32" s="35"/>
      <c r="E32" s="35"/>
      <c r="F32" s="35"/>
      <c r="G32" s="35"/>
    </row>
    <row r="34" spans="1:7" x14ac:dyDescent="0.25">
      <c r="A34" s="3" t="s">
        <v>21</v>
      </c>
    </row>
    <row r="35" spans="1:7" ht="24" x14ac:dyDescent="0.25">
      <c r="A35" s="4"/>
      <c r="B35" s="6" t="s">
        <v>2</v>
      </c>
      <c r="C35" s="7" t="s">
        <v>3</v>
      </c>
      <c r="D35" s="7" t="s">
        <v>4</v>
      </c>
      <c r="E35" s="7" t="s">
        <v>5</v>
      </c>
      <c r="F35" s="8" t="s">
        <v>6</v>
      </c>
      <c r="G35" s="9" t="s">
        <v>7</v>
      </c>
    </row>
    <row r="36" spans="1:7" x14ac:dyDescent="0.25">
      <c r="A36" s="12" t="s">
        <v>8</v>
      </c>
      <c r="B36" s="14">
        <f t="shared" ref="B36:G44" si="7">B4+B20</f>
        <v>22643.800000000003</v>
      </c>
      <c r="C36" s="15">
        <f t="shared" si="7"/>
        <v>182240.03</v>
      </c>
      <c r="D36" s="15">
        <f t="shared" si="7"/>
        <v>185233.37</v>
      </c>
      <c r="E36" s="15">
        <f t="shared" si="7"/>
        <v>62828.78</v>
      </c>
      <c r="F36" s="15">
        <f t="shared" si="7"/>
        <v>18861.89</v>
      </c>
      <c r="G36" s="16">
        <f t="shared" si="7"/>
        <v>471807.87</v>
      </c>
    </row>
    <row r="37" spans="1:7" x14ac:dyDescent="0.25">
      <c r="A37" s="11" t="s">
        <v>9</v>
      </c>
      <c r="B37" s="17">
        <f t="shared" si="7"/>
        <v>67848.459999999992</v>
      </c>
      <c r="C37" s="18">
        <f t="shared" si="7"/>
        <v>57519.94</v>
      </c>
      <c r="D37" s="18">
        <f t="shared" si="7"/>
        <v>36687.31</v>
      </c>
      <c r="E37" s="18">
        <f t="shared" si="7"/>
        <v>16385.580000000002</v>
      </c>
      <c r="F37" s="18">
        <f t="shared" si="7"/>
        <v>10535.21</v>
      </c>
      <c r="G37" s="19">
        <f t="shared" si="7"/>
        <v>188976.5</v>
      </c>
    </row>
    <row r="38" spans="1:7" x14ac:dyDescent="0.25">
      <c r="A38" s="11" t="s">
        <v>10</v>
      </c>
      <c r="B38" s="17">
        <f t="shared" si="7"/>
        <v>95375.17</v>
      </c>
      <c r="C38" s="18">
        <f t="shared" si="7"/>
        <v>701222.06</v>
      </c>
      <c r="D38" s="18">
        <f t="shared" si="7"/>
        <v>791175.24</v>
      </c>
      <c r="E38" s="18">
        <f t="shared" si="7"/>
        <v>296856.3</v>
      </c>
      <c r="F38" s="18">
        <f t="shared" si="7"/>
        <v>100043.95999999999</v>
      </c>
      <c r="G38" s="19">
        <f t="shared" si="7"/>
        <v>1984672.73</v>
      </c>
    </row>
    <row r="39" spans="1:7" x14ac:dyDescent="0.25">
      <c r="A39" s="11" t="s">
        <v>11</v>
      </c>
      <c r="B39" s="17">
        <f t="shared" si="7"/>
        <v>358607.4</v>
      </c>
      <c r="C39" s="18">
        <f t="shared" si="7"/>
        <v>290173.91000000003</v>
      </c>
      <c r="D39" s="18">
        <f t="shared" si="7"/>
        <v>322779.68</v>
      </c>
      <c r="E39" s="18">
        <f t="shared" si="7"/>
        <v>223670.32</v>
      </c>
      <c r="F39" s="18">
        <f t="shared" si="7"/>
        <v>177981.08000000002</v>
      </c>
      <c r="G39" s="19">
        <f t="shared" si="7"/>
        <v>1373212.3900000001</v>
      </c>
    </row>
    <row r="40" spans="1:7" x14ac:dyDescent="0.25">
      <c r="A40" s="11" t="s">
        <v>16</v>
      </c>
      <c r="B40" s="17">
        <f t="shared" si="7"/>
        <v>132366.12</v>
      </c>
      <c r="C40" s="18">
        <f t="shared" si="7"/>
        <v>1906590.5899999999</v>
      </c>
      <c r="D40" s="18">
        <f t="shared" si="7"/>
        <v>4312083.37</v>
      </c>
      <c r="E40" s="18">
        <f t="shared" si="7"/>
        <v>1923781.02</v>
      </c>
      <c r="F40" s="18">
        <f t="shared" si="7"/>
        <v>527833.34</v>
      </c>
      <c r="G40" s="19">
        <f t="shared" si="7"/>
        <v>8802654.4399999995</v>
      </c>
    </row>
    <row r="41" spans="1:7" x14ac:dyDescent="0.25">
      <c r="A41" s="11" t="s">
        <v>17</v>
      </c>
      <c r="B41" s="17">
        <f t="shared" si="7"/>
        <v>68043.38</v>
      </c>
      <c r="C41" s="18">
        <f t="shared" si="7"/>
        <v>459760.22000000003</v>
      </c>
      <c r="D41" s="18">
        <f t="shared" si="7"/>
        <v>907415.17999999993</v>
      </c>
      <c r="E41" s="18">
        <f t="shared" si="7"/>
        <v>806766.28</v>
      </c>
      <c r="F41" s="18">
        <f t="shared" si="7"/>
        <v>575857.10000000009</v>
      </c>
      <c r="G41" s="19">
        <f t="shared" si="7"/>
        <v>2817842.16</v>
      </c>
    </row>
    <row r="42" spans="1:7" x14ac:dyDescent="0.25">
      <c r="A42" s="11" t="s">
        <v>18</v>
      </c>
      <c r="B42" s="17">
        <f t="shared" si="7"/>
        <v>81699.66</v>
      </c>
      <c r="C42" s="18">
        <f t="shared" si="7"/>
        <v>256551.54</v>
      </c>
      <c r="D42" s="18">
        <f t="shared" si="7"/>
        <v>313469.90999999997</v>
      </c>
      <c r="E42" s="18">
        <f t="shared" si="7"/>
        <v>170508.77</v>
      </c>
      <c r="F42" s="18">
        <f t="shared" si="7"/>
        <v>88954.799999999988</v>
      </c>
      <c r="G42" s="19">
        <f t="shared" si="7"/>
        <v>911184.68</v>
      </c>
    </row>
    <row r="43" spans="1:7" x14ac:dyDescent="0.25">
      <c r="A43" s="13" t="s">
        <v>19</v>
      </c>
      <c r="B43" s="17">
        <f t="shared" si="7"/>
        <v>314281.75</v>
      </c>
      <c r="C43" s="18">
        <f t="shared" si="7"/>
        <v>215557.44</v>
      </c>
      <c r="D43" s="18">
        <f t="shared" si="7"/>
        <v>249746.39</v>
      </c>
      <c r="E43" s="18">
        <f t="shared" si="7"/>
        <v>235949.97999999998</v>
      </c>
      <c r="F43" s="18">
        <f t="shared" si="7"/>
        <v>236424.7</v>
      </c>
      <c r="G43" s="19">
        <f t="shared" si="7"/>
        <v>1251960.26</v>
      </c>
    </row>
    <row r="44" spans="1:7" x14ac:dyDescent="0.25">
      <c r="A44" s="10" t="s">
        <v>7</v>
      </c>
      <c r="B44" s="20">
        <f t="shared" si="7"/>
        <v>1140865.7400000002</v>
      </c>
      <c r="C44" s="21">
        <f t="shared" si="7"/>
        <v>4069615.7300000004</v>
      </c>
      <c r="D44" s="21">
        <f t="shared" si="7"/>
        <v>7118590.4500000002</v>
      </c>
      <c r="E44" s="21">
        <f t="shared" si="7"/>
        <v>3736747.0300000003</v>
      </c>
      <c r="F44" s="22">
        <f t="shared" si="7"/>
        <v>1736492.08</v>
      </c>
      <c r="G44" s="25">
        <f t="shared" si="7"/>
        <v>17802311.030000001</v>
      </c>
    </row>
    <row r="45" spans="1:7" x14ac:dyDescent="0.25">
      <c r="A45" s="32" t="s">
        <v>60</v>
      </c>
    </row>
    <row r="46" spans="1:7" x14ac:dyDescent="0.25">
      <c r="A46" s="33" t="s">
        <v>85</v>
      </c>
    </row>
  </sheetData>
  <pageMargins left="0.7" right="0.7" top="0.75" bottom="0.75" header="0.3" footer="0.3"/>
  <pageSetup paperSize="9" scale="6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workbookViewId="0"/>
  </sheetViews>
  <sheetFormatPr baseColWidth="10" defaultRowHeight="15" x14ac:dyDescent="0.25"/>
  <cols>
    <col min="1" max="1" width="68.85546875" style="1" customWidth="1"/>
    <col min="2" max="4" width="14.42578125" style="1" bestFit="1" customWidth="1"/>
    <col min="5" max="5" width="14.28515625" style="1" bestFit="1" customWidth="1"/>
    <col min="6" max="6" width="14.28515625" style="1" customWidth="1"/>
    <col min="7" max="7" width="16.140625" style="1" customWidth="1"/>
    <col min="8" max="8" width="13.5703125" style="1" customWidth="1"/>
    <col min="9" max="16384" width="11.42578125" style="1"/>
  </cols>
  <sheetData>
    <row r="1" spans="1:8" x14ac:dyDescent="0.25">
      <c r="A1" s="2" t="s">
        <v>56</v>
      </c>
    </row>
    <row r="2" spans="1:8" x14ac:dyDescent="0.25">
      <c r="A2" s="3" t="s">
        <v>1</v>
      </c>
    </row>
    <row r="3" spans="1:8" ht="39.75" customHeight="1" x14ac:dyDescent="0.25">
      <c r="A3" s="4"/>
      <c r="B3" s="6" t="s">
        <v>49</v>
      </c>
      <c r="C3" s="7" t="s">
        <v>50</v>
      </c>
      <c r="D3" s="7" t="s">
        <v>51</v>
      </c>
      <c r="E3" s="7" t="s">
        <v>52</v>
      </c>
      <c r="F3" s="7" t="s">
        <v>53</v>
      </c>
      <c r="G3" s="8" t="s">
        <v>54</v>
      </c>
      <c r="H3" s="9" t="s">
        <v>7</v>
      </c>
    </row>
    <row r="4" spans="1:8" x14ac:dyDescent="0.25">
      <c r="A4" s="12" t="s">
        <v>8</v>
      </c>
      <c r="B4" s="14">
        <v>2762.02</v>
      </c>
      <c r="C4" s="15">
        <v>4024.33</v>
      </c>
      <c r="D4" s="15">
        <v>8832.27</v>
      </c>
      <c r="E4" s="15">
        <v>16127.63</v>
      </c>
      <c r="F4" s="15">
        <v>11443.89</v>
      </c>
      <c r="G4" s="15">
        <v>4094.74</v>
      </c>
      <c r="H4" s="16">
        <f>SUM(B4:G4)</f>
        <v>47284.88</v>
      </c>
    </row>
    <row r="5" spans="1:8" x14ac:dyDescent="0.25">
      <c r="A5" s="11" t="s">
        <v>9</v>
      </c>
      <c r="B5" s="17">
        <v>1811.11</v>
      </c>
      <c r="C5" s="18">
        <v>2020.16</v>
      </c>
      <c r="D5" s="18">
        <v>4426.3500000000004</v>
      </c>
      <c r="E5" s="18">
        <v>7813.09</v>
      </c>
      <c r="F5" s="18">
        <v>7882.39</v>
      </c>
      <c r="G5" s="18">
        <v>11860.17</v>
      </c>
      <c r="H5" s="19">
        <f t="shared" ref="H5:H11" si="0">SUM(B5:G5)</f>
        <v>35813.270000000004</v>
      </c>
    </row>
    <row r="6" spans="1:8" x14ac:dyDescent="0.25">
      <c r="A6" s="11" t="s">
        <v>10</v>
      </c>
      <c r="B6" s="17">
        <v>15154.97</v>
      </c>
      <c r="C6" s="18">
        <v>25053.23</v>
      </c>
      <c r="D6" s="18">
        <v>53900.65</v>
      </c>
      <c r="E6" s="18">
        <v>89180.18</v>
      </c>
      <c r="F6" s="18">
        <v>62839.66</v>
      </c>
      <c r="G6" s="18">
        <v>22988.19</v>
      </c>
      <c r="H6" s="19">
        <f t="shared" si="0"/>
        <v>269116.88</v>
      </c>
    </row>
    <row r="7" spans="1:8" x14ac:dyDescent="0.25">
      <c r="A7" s="11" t="s">
        <v>11</v>
      </c>
      <c r="B7" s="17">
        <v>27363.03</v>
      </c>
      <c r="C7" s="18">
        <v>29460.98</v>
      </c>
      <c r="D7" s="18">
        <v>50232.01</v>
      </c>
      <c r="E7" s="18">
        <v>66491.08</v>
      </c>
      <c r="F7" s="18">
        <v>50690.7</v>
      </c>
      <c r="G7" s="18">
        <v>67301.52</v>
      </c>
      <c r="H7" s="19">
        <f t="shared" si="0"/>
        <v>291539.32</v>
      </c>
    </row>
    <row r="8" spans="1:8" x14ac:dyDescent="0.25">
      <c r="A8" s="11" t="s">
        <v>16</v>
      </c>
      <c r="B8" s="17">
        <v>107748.16</v>
      </c>
      <c r="C8" s="18">
        <v>123515.05</v>
      </c>
      <c r="D8" s="18">
        <v>211873.17</v>
      </c>
      <c r="E8" s="18">
        <v>278374.31</v>
      </c>
      <c r="F8" s="18">
        <v>150528.34</v>
      </c>
      <c r="G8" s="18">
        <v>34799.72</v>
      </c>
      <c r="H8" s="19">
        <f t="shared" si="0"/>
        <v>906838.74999999988</v>
      </c>
    </row>
    <row r="9" spans="1:8" x14ac:dyDescent="0.25">
      <c r="A9" s="11" t="s">
        <v>17</v>
      </c>
      <c r="B9" s="17">
        <v>149422.29</v>
      </c>
      <c r="C9" s="18">
        <v>135845.85</v>
      </c>
      <c r="D9" s="18">
        <v>189393.02</v>
      </c>
      <c r="E9" s="18">
        <v>182015.66</v>
      </c>
      <c r="F9" s="18">
        <v>90103.73</v>
      </c>
      <c r="G9" s="18">
        <v>26067.86</v>
      </c>
      <c r="H9" s="19">
        <f t="shared" si="0"/>
        <v>772848.41</v>
      </c>
    </row>
    <row r="10" spans="1:8" x14ac:dyDescent="0.25">
      <c r="A10" s="11" t="s">
        <v>18</v>
      </c>
      <c r="B10" s="17">
        <v>24814.84</v>
      </c>
      <c r="C10" s="18">
        <v>26056.6</v>
      </c>
      <c r="D10" s="18">
        <v>44641.54</v>
      </c>
      <c r="E10" s="18">
        <v>64788.89</v>
      </c>
      <c r="F10" s="18">
        <v>52612.2</v>
      </c>
      <c r="G10" s="18">
        <v>28523.17</v>
      </c>
      <c r="H10" s="19">
        <f t="shared" si="0"/>
        <v>241437.24</v>
      </c>
    </row>
    <row r="11" spans="1:8" x14ac:dyDescent="0.25">
      <c r="A11" s="13" t="s">
        <v>19</v>
      </c>
      <c r="B11" s="17">
        <v>64674.52</v>
      </c>
      <c r="C11" s="18">
        <v>56428.82</v>
      </c>
      <c r="D11" s="18">
        <v>82402.64</v>
      </c>
      <c r="E11" s="18">
        <v>100960.11</v>
      </c>
      <c r="F11" s="18">
        <v>90930.67</v>
      </c>
      <c r="G11" s="18">
        <v>96944.83</v>
      </c>
      <c r="H11" s="19">
        <f t="shared" si="0"/>
        <v>492341.58999999997</v>
      </c>
    </row>
    <row r="12" spans="1:8" x14ac:dyDescent="0.25">
      <c r="A12" s="10" t="s">
        <v>7</v>
      </c>
      <c r="B12" s="20">
        <f>SUM(B4:B11)</f>
        <v>393750.94000000006</v>
      </c>
      <c r="C12" s="21">
        <f t="shared" ref="C12:H12" si="1">SUM(C4:C11)</f>
        <v>402405.01999999996</v>
      </c>
      <c r="D12" s="21">
        <f t="shared" si="1"/>
        <v>645701.65</v>
      </c>
      <c r="E12" s="21">
        <f t="shared" si="1"/>
        <v>805750.95</v>
      </c>
      <c r="F12" s="21">
        <f t="shared" si="1"/>
        <v>517031.57999999996</v>
      </c>
      <c r="G12" s="22">
        <f t="shared" si="1"/>
        <v>292580.2</v>
      </c>
      <c r="H12" s="25">
        <f t="shared" si="1"/>
        <v>3057220.34</v>
      </c>
    </row>
    <row r="13" spans="1:8" x14ac:dyDescent="0.25">
      <c r="A13" s="32" t="s">
        <v>80</v>
      </c>
      <c r="B13" s="35"/>
      <c r="C13" s="35"/>
      <c r="D13" s="35"/>
      <c r="E13" s="35"/>
      <c r="F13" s="35"/>
      <c r="G13" s="35"/>
      <c r="H13" s="35"/>
    </row>
    <row r="14" spans="1:8" x14ac:dyDescent="0.25">
      <c r="A14" s="32" t="s">
        <v>60</v>
      </c>
      <c r="B14" s="35"/>
      <c r="C14" s="35"/>
      <c r="D14" s="35"/>
      <c r="E14" s="35"/>
      <c r="F14" s="35"/>
      <c r="G14" s="35"/>
      <c r="H14" s="35"/>
    </row>
    <row r="15" spans="1:8" x14ac:dyDescent="0.25">
      <c r="A15" s="32" t="str">
        <f>IF(1&lt;2,"Lecture : "&amp;ROUND(F4,0)&amp;" enfants de 18 à 24 ans vivent dans une famille immigrée monoparentale composée d'un homme actif ayant un emploi.","")</f>
        <v>Lecture : 11444 enfants de 18 à 24 ans vivent dans une famille immigrée monoparentale composée d'un homme actif ayant un emploi.</v>
      </c>
      <c r="B15" s="35"/>
      <c r="C15" s="35"/>
      <c r="D15" s="35"/>
      <c r="E15" s="35"/>
      <c r="F15" s="35"/>
      <c r="G15" s="35"/>
      <c r="H15" s="35"/>
    </row>
    <row r="16" spans="1:8" x14ac:dyDescent="0.25">
      <c r="A16" s="33" t="s">
        <v>85</v>
      </c>
      <c r="B16" s="35"/>
      <c r="C16" s="35"/>
      <c r="D16" s="35"/>
      <c r="E16" s="35"/>
      <c r="F16" s="35"/>
      <c r="G16" s="35"/>
      <c r="H16" s="35"/>
    </row>
    <row r="18" spans="1:8" x14ac:dyDescent="0.25">
      <c r="A18" s="3" t="s">
        <v>20</v>
      </c>
    </row>
    <row r="19" spans="1:8" x14ac:dyDescent="0.25">
      <c r="A19" s="4"/>
      <c r="B19" s="6" t="s">
        <v>49</v>
      </c>
      <c r="C19" s="7" t="s">
        <v>50</v>
      </c>
      <c r="D19" s="7" t="s">
        <v>51</v>
      </c>
      <c r="E19" s="7" t="s">
        <v>52</v>
      </c>
      <c r="F19" s="7" t="s">
        <v>53</v>
      </c>
      <c r="G19" s="8" t="s">
        <v>54</v>
      </c>
      <c r="H19" s="9" t="s">
        <v>7</v>
      </c>
    </row>
    <row r="20" spans="1:8" x14ac:dyDescent="0.25">
      <c r="A20" s="12" t="s">
        <v>8</v>
      </c>
      <c r="B20" s="14">
        <v>13037.71</v>
      </c>
      <c r="C20" s="15">
        <v>32368.080000000002</v>
      </c>
      <c r="D20" s="15">
        <v>83659.56</v>
      </c>
      <c r="E20" s="15">
        <v>167141.92000000001</v>
      </c>
      <c r="F20" s="15">
        <v>102950.45</v>
      </c>
      <c r="G20" s="15">
        <v>25365.29</v>
      </c>
      <c r="H20" s="16">
        <f>SUM(B20:G20)</f>
        <v>424523.01</v>
      </c>
    </row>
    <row r="21" spans="1:8" x14ac:dyDescent="0.25">
      <c r="A21" s="11" t="s">
        <v>9</v>
      </c>
      <c r="B21" s="17">
        <v>5211.47</v>
      </c>
      <c r="C21" s="18">
        <v>7500.99</v>
      </c>
      <c r="D21" s="18">
        <v>16537.41</v>
      </c>
      <c r="E21" s="18">
        <v>33803.46</v>
      </c>
      <c r="F21" s="18">
        <v>29819.56</v>
      </c>
      <c r="G21" s="18">
        <v>60290.34</v>
      </c>
      <c r="H21" s="19">
        <f t="shared" ref="H21:H27" si="2">SUM(B21:G21)</f>
        <v>153163.22999999998</v>
      </c>
    </row>
    <row r="22" spans="1:8" x14ac:dyDescent="0.25">
      <c r="A22" s="11" t="s">
        <v>10</v>
      </c>
      <c r="B22" s="17">
        <v>81599.33</v>
      </c>
      <c r="C22" s="18">
        <v>154399.59</v>
      </c>
      <c r="D22" s="18">
        <v>356444.39</v>
      </c>
      <c r="E22" s="18">
        <v>649293.42000000004</v>
      </c>
      <c r="F22" s="18">
        <v>366270.18</v>
      </c>
      <c r="G22" s="18">
        <v>107548.94</v>
      </c>
      <c r="H22" s="19">
        <f t="shared" si="2"/>
        <v>1715555.8499999999</v>
      </c>
    </row>
    <row r="23" spans="1:8" x14ac:dyDescent="0.25">
      <c r="A23" s="11" t="s">
        <v>11</v>
      </c>
      <c r="B23" s="17">
        <v>103960.57</v>
      </c>
      <c r="C23" s="18">
        <v>109299.06</v>
      </c>
      <c r="D23" s="18">
        <v>176015.19</v>
      </c>
      <c r="E23" s="18">
        <v>242659.33</v>
      </c>
      <c r="F23" s="18">
        <v>132969.91</v>
      </c>
      <c r="G23" s="18">
        <v>316769.03000000003</v>
      </c>
      <c r="H23" s="19">
        <f t="shared" si="2"/>
        <v>1081673.0900000001</v>
      </c>
    </row>
    <row r="24" spans="1:8" x14ac:dyDescent="0.25">
      <c r="A24" s="11" t="s">
        <v>16</v>
      </c>
      <c r="B24" s="17">
        <v>1077612</v>
      </c>
      <c r="C24" s="18">
        <v>1140270.02</v>
      </c>
      <c r="D24" s="18">
        <v>1911470.49</v>
      </c>
      <c r="E24" s="18">
        <v>2527308.75</v>
      </c>
      <c r="F24" s="18">
        <v>1054929.68</v>
      </c>
      <c r="G24" s="18">
        <v>184224.77</v>
      </c>
      <c r="H24" s="19">
        <f t="shared" si="2"/>
        <v>7895815.709999999</v>
      </c>
    </row>
    <row r="25" spans="1:8" x14ac:dyDescent="0.25">
      <c r="A25" s="11" t="s">
        <v>17</v>
      </c>
      <c r="B25" s="17">
        <v>370148.79</v>
      </c>
      <c r="C25" s="18">
        <v>316981.38</v>
      </c>
      <c r="D25" s="18">
        <v>459940.98</v>
      </c>
      <c r="E25" s="18">
        <v>552771.97</v>
      </c>
      <c r="F25" s="18">
        <v>263351.34999999998</v>
      </c>
      <c r="G25" s="18">
        <v>81799.289999999994</v>
      </c>
      <c r="H25" s="19">
        <f t="shared" si="2"/>
        <v>2044993.7599999998</v>
      </c>
    </row>
    <row r="26" spans="1:8" x14ac:dyDescent="0.25">
      <c r="A26" s="11" t="s">
        <v>18</v>
      </c>
      <c r="B26" s="17">
        <v>73403.240000000005</v>
      </c>
      <c r="C26" s="18">
        <v>71778.62</v>
      </c>
      <c r="D26" s="18">
        <v>116996.88</v>
      </c>
      <c r="E26" s="18">
        <v>188106.1</v>
      </c>
      <c r="F26" s="18">
        <v>138434.76</v>
      </c>
      <c r="G26" s="18">
        <v>81027.820000000007</v>
      </c>
      <c r="H26" s="19">
        <f t="shared" si="2"/>
        <v>669747.41999999993</v>
      </c>
    </row>
    <row r="27" spans="1:8" x14ac:dyDescent="0.25">
      <c r="A27" s="13" t="s">
        <v>19</v>
      </c>
      <c r="B27" s="17">
        <v>92659.39</v>
      </c>
      <c r="C27" s="18">
        <v>73564.94</v>
      </c>
      <c r="D27" s="18">
        <v>103865.1</v>
      </c>
      <c r="E27" s="18">
        <v>129540.03</v>
      </c>
      <c r="F27" s="18">
        <v>98496.29</v>
      </c>
      <c r="G27" s="18">
        <v>261492.93</v>
      </c>
      <c r="H27" s="19">
        <f t="shared" si="2"/>
        <v>759618.68</v>
      </c>
    </row>
    <row r="28" spans="1:8" x14ac:dyDescent="0.25">
      <c r="A28" s="10" t="s">
        <v>7</v>
      </c>
      <c r="B28" s="20">
        <f>SUM(B20:B27)</f>
        <v>1817632.5</v>
      </c>
      <c r="C28" s="21">
        <f t="shared" ref="C28" si="3">SUM(C20:C27)</f>
        <v>1906162.6800000002</v>
      </c>
      <c r="D28" s="21">
        <f t="shared" ref="D28" si="4">SUM(D20:D27)</f>
        <v>3224930</v>
      </c>
      <c r="E28" s="21">
        <f t="shared" ref="E28" si="5">SUM(E20:E27)</f>
        <v>4490624.9799999995</v>
      </c>
      <c r="F28" s="21">
        <f t="shared" ref="F28" si="6">SUM(F20:F27)</f>
        <v>2187222.1799999997</v>
      </c>
      <c r="G28" s="22">
        <f t="shared" ref="G28" si="7">SUM(G20:G27)</f>
        <v>1118518.4099999999</v>
      </c>
      <c r="H28" s="25">
        <f t="shared" ref="H28" si="8">SUM(H20:H27)</f>
        <v>14745090.749999998</v>
      </c>
    </row>
    <row r="29" spans="1:8" x14ac:dyDescent="0.25">
      <c r="A29" s="32" t="s">
        <v>81</v>
      </c>
      <c r="B29" s="35"/>
      <c r="C29" s="35"/>
      <c r="D29" s="35"/>
      <c r="E29" s="35"/>
      <c r="F29" s="35"/>
      <c r="G29" s="35"/>
      <c r="H29" s="35"/>
    </row>
    <row r="30" spans="1:8" x14ac:dyDescent="0.25">
      <c r="A30" s="32" t="s">
        <v>60</v>
      </c>
      <c r="B30" s="35"/>
      <c r="C30" s="35"/>
      <c r="D30" s="35"/>
      <c r="E30" s="35"/>
      <c r="F30" s="35"/>
      <c r="G30" s="35"/>
      <c r="H30" s="35"/>
    </row>
    <row r="31" spans="1:8" x14ac:dyDescent="0.25">
      <c r="A31" s="32" t="str">
        <f>IF(1&lt;2,"Lecture : "&amp;ROUND(F20,0)&amp;" enfants de 18 à 24 ans vivent dans une famille non immigrée monoparentale composée d'un homme actif ayant un emploi.","")</f>
        <v>Lecture : 102950 enfants de 18 à 24 ans vivent dans une famille non immigrée monoparentale composée d'un homme actif ayant un emploi.</v>
      </c>
      <c r="B31" s="35"/>
      <c r="C31" s="35"/>
      <c r="D31" s="35"/>
      <c r="E31" s="35"/>
      <c r="F31" s="35"/>
      <c r="G31" s="35"/>
      <c r="H31" s="35"/>
    </row>
    <row r="32" spans="1:8" x14ac:dyDescent="0.25">
      <c r="A32" s="33" t="s">
        <v>85</v>
      </c>
      <c r="B32" s="35"/>
      <c r="C32" s="35"/>
      <c r="D32" s="35"/>
      <c r="E32" s="35"/>
      <c r="F32" s="35"/>
      <c r="G32" s="35"/>
      <c r="H32" s="35"/>
    </row>
    <row r="34" spans="1:8" x14ac:dyDescent="0.25">
      <c r="A34" s="3" t="s">
        <v>21</v>
      </c>
    </row>
    <row r="35" spans="1:8" x14ac:dyDescent="0.25">
      <c r="A35" s="4"/>
      <c r="B35" s="6" t="s">
        <v>49</v>
      </c>
      <c r="C35" s="7" t="s">
        <v>50</v>
      </c>
      <c r="D35" s="7" t="s">
        <v>51</v>
      </c>
      <c r="E35" s="7" t="s">
        <v>52</v>
      </c>
      <c r="F35" s="7" t="s">
        <v>53</v>
      </c>
      <c r="G35" s="8" t="s">
        <v>54</v>
      </c>
      <c r="H35" s="9" t="s">
        <v>7</v>
      </c>
    </row>
    <row r="36" spans="1:8" x14ac:dyDescent="0.25">
      <c r="A36" s="12" t="s">
        <v>8</v>
      </c>
      <c r="B36" s="14">
        <f t="shared" ref="B36:H44" si="9">B4+B20</f>
        <v>15799.73</v>
      </c>
      <c r="C36" s="15">
        <f t="shared" si="9"/>
        <v>36392.410000000003</v>
      </c>
      <c r="D36" s="15">
        <f t="shared" si="9"/>
        <v>92491.83</v>
      </c>
      <c r="E36" s="15">
        <f t="shared" si="9"/>
        <v>183269.55000000002</v>
      </c>
      <c r="F36" s="15">
        <f t="shared" si="9"/>
        <v>114394.34</v>
      </c>
      <c r="G36" s="15">
        <f t="shared" si="9"/>
        <v>29460.03</v>
      </c>
      <c r="H36" s="16">
        <f t="shared" si="9"/>
        <v>471807.89</v>
      </c>
    </row>
    <row r="37" spans="1:8" x14ac:dyDescent="0.25">
      <c r="A37" s="11" t="s">
        <v>9</v>
      </c>
      <c r="B37" s="17">
        <f t="shared" si="9"/>
        <v>7022.58</v>
      </c>
      <c r="C37" s="18">
        <f t="shared" si="9"/>
        <v>9521.15</v>
      </c>
      <c r="D37" s="18">
        <f t="shared" si="9"/>
        <v>20963.760000000002</v>
      </c>
      <c r="E37" s="18">
        <f t="shared" si="9"/>
        <v>41616.550000000003</v>
      </c>
      <c r="F37" s="18">
        <f t="shared" si="9"/>
        <v>37701.950000000004</v>
      </c>
      <c r="G37" s="18">
        <f t="shared" si="9"/>
        <v>72150.509999999995</v>
      </c>
      <c r="H37" s="19">
        <f t="shared" si="9"/>
        <v>188976.5</v>
      </c>
    </row>
    <row r="38" spans="1:8" x14ac:dyDescent="0.25">
      <c r="A38" s="11" t="s">
        <v>10</v>
      </c>
      <c r="B38" s="17">
        <f t="shared" si="9"/>
        <v>96754.3</v>
      </c>
      <c r="C38" s="18">
        <f t="shared" si="9"/>
        <v>179452.82</v>
      </c>
      <c r="D38" s="18">
        <f t="shared" si="9"/>
        <v>410345.04000000004</v>
      </c>
      <c r="E38" s="18">
        <f t="shared" si="9"/>
        <v>738473.60000000009</v>
      </c>
      <c r="F38" s="18">
        <f t="shared" si="9"/>
        <v>429109.83999999997</v>
      </c>
      <c r="G38" s="18">
        <f t="shared" si="9"/>
        <v>130537.13</v>
      </c>
      <c r="H38" s="19">
        <f t="shared" si="9"/>
        <v>1984672.73</v>
      </c>
    </row>
    <row r="39" spans="1:8" x14ac:dyDescent="0.25">
      <c r="A39" s="11" t="s">
        <v>11</v>
      </c>
      <c r="B39" s="17">
        <f t="shared" si="9"/>
        <v>131323.6</v>
      </c>
      <c r="C39" s="18">
        <f t="shared" si="9"/>
        <v>138760.04</v>
      </c>
      <c r="D39" s="18">
        <f t="shared" si="9"/>
        <v>226247.2</v>
      </c>
      <c r="E39" s="18">
        <f t="shared" si="9"/>
        <v>309150.40999999997</v>
      </c>
      <c r="F39" s="18">
        <f t="shared" si="9"/>
        <v>183660.61</v>
      </c>
      <c r="G39" s="18">
        <f t="shared" si="9"/>
        <v>384070.55000000005</v>
      </c>
      <c r="H39" s="19">
        <f t="shared" si="9"/>
        <v>1373212.4100000001</v>
      </c>
    </row>
    <row r="40" spans="1:8" x14ac:dyDescent="0.25">
      <c r="A40" s="11" t="s">
        <v>16</v>
      </c>
      <c r="B40" s="17">
        <f t="shared" si="9"/>
        <v>1185360.1599999999</v>
      </c>
      <c r="C40" s="18">
        <f t="shared" si="9"/>
        <v>1263785.07</v>
      </c>
      <c r="D40" s="18">
        <f t="shared" si="9"/>
        <v>2123343.66</v>
      </c>
      <c r="E40" s="18">
        <f t="shared" si="9"/>
        <v>2805683.06</v>
      </c>
      <c r="F40" s="18">
        <f t="shared" si="9"/>
        <v>1205458.02</v>
      </c>
      <c r="G40" s="18">
        <f t="shared" si="9"/>
        <v>219024.49</v>
      </c>
      <c r="H40" s="19">
        <f t="shared" si="9"/>
        <v>8802654.459999999</v>
      </c>
    </row>
    <row r="41" spans="1:8" x14ac:dyDescent="0.25">
      <c r="A41" s="11" t="s">
        <v>17</v>
      </c>
      <c r="B41" s="17">
        <f t="shared" si="9"/>
        <v>519571.07999999996</v>
      </c>
      <c r="C41" s="18">
        <f t="shared" si="9"/>
        <v>452827.23</v>
      </c>
      <c r="D41" s="18">
        <f t="shared" si="9"/>
        <v>649334</v>
      </c>
      <c r="E41" s="18">
        <f t="shared" si="9"/>
        <v>734787.63</v>
      </c>
      <c r="F41" s="18">
        <f t="shared" si="9"/>
        <v>353455.07999999996</v>
      </c>
      <c r="G41" s="18">
        <f t="shared" si="9"/>
        <v>107867.15</v>
      </c>
      <c r="H41" s="19">
        <f t="shared" si="9"/>
        <v>2817842.17</v>
      </c>
    </row>
    <row r="42" spans="1:8" x14ac:dyDescent="0.25">
      <c r="A42" s="11" t="s">
        <v>18</v>
      </c>
      <c r="B42" s="17">
        <f t="shared" si="9"/>
        <v>98218.08</v>
      </c>
      <c r="C42" s="18">
        <f t="shared" si="9"/>
        <v>97835.22</v>
      </c>
      <c r="D42" s="18">
        <f t="shared" si="9"/>
        <v>161638.42000000001</v>
      </c>
      <c r="E42" s="18">
        <f t="shared" si="9"/>
        <v>252894.99</v>
      </c>
      <c r="F42" s="18">
        <f t="shared" si="9"/>
        <v>191046.96000000002</v>
      </c>
      <c r="G42" s="18">
        <f t="shared" si="9"/>
        <v>109550.99</v>
      </c>
      <c r="H42" s="19">
        <f t="shared" si="9"/>
        <v>911184.65999999992</v>
      </c>
    </row>
    <row r="43" spans="1:8" x14ac:dyDescent="0.25">
      <c r="A43" s="13" t="s">
        <v>19</v>
      </c>
      <c r="B43" s="17">
        <f t="shared" si="9"/>
        <v>157333.91</v>
      </c>
      <c r="C43" s="18">
        <f t="shared" si="9"/>
        <v>129993.76000000001</v>
      </c>
      <c r="D43" s="18">
        <f t="shared" si="9"/>
        <v>186267.74</v>
      </c>
      <c r="E43" s="18">
        <f t="shared" si="9"/>
        <v>230500.14</v>
      </c>
      <c r="F43" s="18">
        <f t="shared" si="9"/>
        <v>189426.96</v>
      </c>
      <c r="G43" s="18">
        <f t="shared" si="9"/>
        <v>358437.76</v>
      </c>
      <c r="H43" s="19">
        <f t="shared" si="9"/>
        <v>1251960.27</v>
      </c>
    </row>
    <row r="44" spans="1:8" x14ac:dyDescent="0.25">
      <c r="A44" s="10" t="s">
        <v>7</v>
      </c>
      <c r="B44" s="20">
        <f t="shared" si="9"/>
        <v>2211383.44</v>
      </c>
      <c r="C44" s="21">
        <f t="shared" si="9"/>
        <v>2308567.7000000002</v>
      </c>
      <c r="D44" s="21">
        <f t="shared" si="9"/>
        <v>3870631.65</v>
      </c>
      <c r="E44" s="21">
        <f t="shared" si="9"/>
        <v>5296375.93</v>
      </c>
      <c r="F44" s="21">
        <f t="shared" si="9"/>
        <v>2704253.76</v>
      </c>
      <c r="G44" s="22">
        <f t="shared" si="9"/>
        <v>1411098.6099999999</v>
      </c>
      <c r="H44" s="25">
        <f t="shared" si="9"/>
        <v>17802311.089999996</v>
      </c>
    </row>
    <row r="45" spans="1:8" x14ac:dyDescent="0.25">
      <c r="A45" s="32" t="s">
        <v>60</v>
      </c>
    </row>
    <row r="46" spans="1:8" x14ac:dyDescent="0.25">
      <c r="A46" s="33" t="s">
        <v>85</v>
      </c>
    </row>
  </sheetData>
  <pageMargins left="0.7" right="0.7" top="0.75" bottom="0.75" header="0.3" footer="0.3"/>
  <pageSetup paperSize="9" scale="7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workbookViewId="0"/>
  </sheetViews>
  <sheetFormatPr baseColWidth="10" defaultRowHeight="15" x14ac:dyDescent="0.25"/>
  <cols>
    <col min="1" max="1" width="61.7109375" style="1" customWidth="1"/>
    <col min="2" max="4" width="14.42578125" style="1" bestFit="1" customWidth="1"/>
    <col min="5" max="5" width="14.28515625" style="1" bestFit="1" customWidth="1"/>
    <col min="6" max="6" width="14.28515625" style="1" customWidth="1"/>
    <col min="7" max="7" width="16.140625" style="1" customWidth="1"/>
    <col min="8" max="8" width="13.5703125" style="1" customWidth="1"/>
    <col min="9" max="16384" width="11.42578125" style="1"/>
  </cols>
  <sheetData>
    <row r="1" spans="1:8" x14ac:dyDescent="0.25">
      <c r="A1" s="2" t="s">
        <v>55</v>
      </c>
    </row>
    <row r="2" spans="1:8" x14ac:dyDescent="0.25">
      <c r="A2" s="3" t="s">
        <v>1</v>
      </c>
    </row>
    <row r="3" spans="1:8" ht="39.75" customHeight="1" x14ac:dyDescent="0.25">
      <c r="A3" s="4"/>
      <c r="B3" s="6" t="s">
        <v>49</v>
      </c>
      <c r="C3" s="7" t="s">
        <v>50</v>
      </c>
      <c r="D3" s="7" t="s">
        <v>51</v>
      </c>
      <c r="E3" s="7" t="s">
        <v>52</v>
      </c>
      <c r="F3" s="7" t="s">
        <v>53</v>
      </c>
      <c r="G3" s="8" t="s">
        <v>54</v>
      </c>
      <c r="H3" s="9" t="s">
        <v>7</v>
      </c>
    </row>
    <row r="4" spans="1:8" x14ac:dyDescent="0.25">
      <c r="A4" s="12" t="s">
        <v>23</v>
      </c>
      <c r="B4" s="14">
        <v>269419.46000000002</v>
      </c>
      <c r="C4" s="15">
        <v>276757.01</v>
      </c>
      <c r="D4" s="15">
        <v>439924.49</v>
      </c>
      <c r="E4" s="15">
        <v>539352.92000000004</v>
      </c>
      <c r="F4" s="15">
        <v>346119.79</v>
      </c>
      <c r="G4" s="15">
        <v>175009.11</v>
      </c>
      <c r="H4" s="16">
        <f>SUM(B4:G4)</f>
        <v>2046582.7799999998</v>
      </c>
    </row>
    <row r="5" spans="1:8" x14ac:dyDescent="0.25">
      <c r="A5" s="11" t="s">
        <v>24</v>
      </c>
      <c r="B5" s="17">
        <v>77240.350000000006</v>
      </c>
      <c r="C5" s="18">
        <v>65089.31</v>
      </c>
      <c r="D5" s="18">
        <v>88385.87</v>
      </c>
      <c r="E5" s="18">
        <v>86786.05</v>
      </c>
      <c r="F5" s="18">
        <v>38055.14</v>
      </c>
      <c r="G5" s="18">
        <v>11326.48</v>
      </c>
      <c r="H5" s="19">
        <f t="shared" ref="H5" si="0">SUM(B5:G5)</f>
        <v>366883.2</v>
      </c>
    </row>
    <row r="6" spans="1:8" x14ac:dyDescent="0.25">
      <c r="A6" s="5" t="s">
        <v>7</v>
      </c>
      <c r="B6" s="20">
        <f>SUM(B4:B5)</f>
        <v>346659.81000000006</v>
      </c>
      <c r="C6" s="21">
        <f t="shared" ref="C6:H6" si="1">SUM(C4:C5)</f>
        <v>341846.32</v>
      </c>
      <c r="D6" s="21">
        <f t="shared" si="1"/>
        <v>528310.36</v>
      </c>
      <c r="E6" s="21">
        <f t="shared" si="1"/>
        <v>626138.97000000009</v>
      </c>
      <c r="F6" s="21">
        <f t="shared" si="1"/>
        <v>384174.93</v>
      </c>
      <c r="G6" s="22">
        <f t="shared" si="1"/>
        <v>186335.59</v>
      </c>
      <c r="H6" s="25">
        <f t="shared" si="1"/>
        <v>2413465.98</v>
      </c>
    </row>
    <row r="7" spans="1:8" x14ac:dyDescent="0.25">
      <c r="A7" s="32" t="s">
        <v>82</v>
      </c>
      <c r="B7" s="35"/>
      <c r="C7" s="35"/>
      <c r="D7" s="35"/>
      <c r="E7" s="35"/>
      <c r="F7" s="35"/>
      <c r="G7" s="35"/>
      <c r="H7" s="35"/>
    </row>
    <row r="8" spans="1:8" x14ac:dyDescent="0.25">
      <c r="A8" s="32" t="s">
        <v>60</v>
      </c>
      <c r="B8" s="35"/>
      <c r="C8" s="35"/>
      <c r="D8" s="35"/>
      <c r="E8" s="35"/>
      <c r="F8" s="35"/>
      <c r="G8" s="35"/>
      <c r="H8" s="35"/>
    </row>
    <row r="9" spans="1:8" x14ac:dyDescent="0.25">
      <c r="A9" s="32" t="str">
        <f>IF(1&lt;2,"Lecture : "&amp;ROUND(F4,0)&amp;" enfants de 18 à 24 ans vivent dans un couple immigré composé de deux personnes mariées.","")</f>
        <v>Lecture : 346120 enfants de 18 à 24 ans vivent dans un couple immigré composé de deux personnes mariées.</v>
      </c>
      <c r="B9" s="35"/>
      <c r="C9" s="35"/>
      <c r="D9" s="35"/>
      <c r="E9" s="35"/>
      <c r="F9" s="35"/>
      <c r="G9" s="35"/>
      <c r="H9" s="35"/>
    </row>
    <row r="10" spans="1:8" x14ac:dyDescent="0.25">
      <c r="A10" s="33" t="s">
        <v>85</v>
      </c>
      <c r="B10" s="35"/>
      <c r="C10" s="35"/>
      <c r="D10" s="35"/>
      <c r="E10" s="35"/>
      <c r="F10" s="35"/>
      <c r="G10" s="35"/>
      <c r="H10" s="35"/>
    </row>
    <row r="12" spans="1:8" x14ac:dyDescent="0.25">
      <c r="A12" s="3" t="s">
        <v>20</v>
      </c>
    </row>
    <row r="13" spans="1:8" x14ac:dyDescent="0.25">
      <c r="A13" s="4"/>
      <c r="B13" s="6" t="s">
        <v>49</v>
      </c>
      <c r="C13" s="7" t="s">
        <v>50</v>
      </c>
      <c r="D13" s="7" t="s">
        <v>51</v>
      </c>
      <c r="E13" s="7" t="s">
        <v>52</v>
      </c>
      <c r="F13" s="7" t="s">
        <v>53</v>
      </c>
      <c r="G13" s="8" t="s">
        <v>54</v>
      </c>
      <c r="H13" s="9" t="s">
        <v>7</v>
      </c>
    </row>
    <row r="14" spans="1:8" x14ac:dyDescent="0.25">
      <c r="A14" s="12" t="s">
        <v>23</v>
      </c>
      <c r="B14" s="14">
        <v>772013.91</v>
      </c>
      <c r="C14" s="15">
        <v>944798.01</v>
      </c>
      <c r="D14" s="15">
        <v>1776334.96</v>
      </c>
      <c r="E14" s="15">
        <v>2608583.09</v>
      </c>
      <c r="F14" s="15">
        <v>1301383.07</v>
      </c>
      <c r="G14" s="15">
        <v>559180.76</v>
      </c>
      <c r="H14" s="16">
        <f>SUM(B14:G14)</f>
        <v>7962293.7999999998</v>
      </c>
    </row>
    <row r="15" spans="1:8" x14ac:dyDescent="0.25">
      <c r="A15" s="11" t="s">
        <v>24</v>
      </c>
      <c r="B15" s="17">
        <v>841809.51</v>
      </c>
      <c r="C15" s="18">
        <v>657796.94999999995</v>
      </c>
      <c r="D15" s="18">
        <v>815938.49</v>
      </c>
      <c r="E15" s="18">
        <v>789143.76</v>
      </c>
      <c r="F15" s="18">
        <v>253829.01</v>
      </c>
      <c r="G15" s="18">
        <v>49364.05</v>
      </c>
      <c r="H15" s="19">
        <f t="shared" ref="H15" si="2">SUM(B15:G15)</f>
        <v>3407881.7699999996</v>
      </c>
    </row>
    <row r="16" spans="1:8" x14ac:dyDescent="0.25">
      <c r="A16" s="5" t="s">
        <v>7</v>
      </c>
      <c r="B16" s="20">
        <f>SUM(B14:B15)</f>
        <v>1613823.42</v>
      </c>
      <c r="C16" s="21">
        <f t="shared" ref="C16" si="3">SUM(C14:C15)</f>
        <v>1602594.96</v>
      </c>
      <c r="D16" s="21">
        <f t="shared" ref="D16" si="4">SUM(D14:D15)</f>
        <v>2592273.4500000002</v>
      </c>
      <c r="E16" s="21">
        <f t="shared" ref="E16" si="5">SUM(E14:E15)</f>
        <v>3397726.8499999996</v>
      </c>
      <c r="F16" s="21">
        <f t="shared" ref="F16" si="6">SUM(F14:F15)</f>
        <v>1555212.08</v>
      </c>
      <c r="G16" s="22">
        <f t="shared" ref="G16" si="7">SUM(G14:G15)</f>
        <v>608544.81000000006</v>
      </c>
      <c r="H16" s="25">
        <f t="shared" ref="H16" si="8">SUM(H14:H15)</f>
        <v>11370175.57</v>
      </c>
    </row>
    <row r="17" spans="1:8" x14ac:dyDescent="0.25">
      <c r="A17" s="32" t="s">
        <v>84</v>
      </c>
      <c r="B17" s="35"/>
      <c r="C17" s="35"/>
      <c r="D17" s="35"/>
      <c r="E17" s="35"/>
      <c r="F17" s="35"/>
      <c r="G17" s="35"/>
      <c r="H17" s="35"/>
    </row>
    <row r="18" spans="1:8" x14ac:dyDescent="0.25">
      <c r="A18" s="32" t="s">
        <v>60</v>
      </c>
      <c r="B18" s="35"/>
      <c r="C18" s="35"/>
      <c r="D18" s="35"/>
      <c r="E18" s="35"/>
      <c r="F18" s="35"/>
      <c r="G18" s="35"/>
      <c r="H18" s="35"/>
    </row>
    <row r="19" spans="1:8" x14ac:dyDescent="0.25">
      <c r="A19" s="32" t="str">
        <f>IF(1&lt;2,"Lecture : "&amp;ROUND(F14,0)&amp;" enfants de 18 à 24 ans vivent dans un couple non immigré composé de deux personnes mariées.","")</f>
        <v>Lecture : 1301383 enfants de 18 à 24 ans vivent dans un couple non immigré composé de deux personnes mariées.</v>
      </c>
      <c r="B19" s="35"/>
      <c r="C19" s="35"/>
      <c r="D19" s="35"/>
      <c r="E19" s="35"/>
      <c r="F19" s="35"/>
      <c r="G19" s="35"/>
      <c r="H19" s="35"/>
    </row>
    <row r="20" spans="1:8" x14ac:dyDescent="0.25">
      <c r="A20" s="33" t="s">
        <v>85</v>
      </c>
    </row>
    <row r="21" spans="1:8" x14ac:dyDescent="0.25">
      <c r="A21" s="33"/>
    </row>
    <row r="22" spans="1:8" x14ac:dyDescent="0.25">
      <c r="A22" s="3" t="s">
        <v>21</v>
      </c>
    </row>
    <row r="23" spans="1:8" x14ac:dyDescent="0.25">
      <c r="A23" s="4"/>
      <c r="B23" s="6" t="s">
        <v>49</v>
      </c>
      <c r="C23" s="7" t="s">
        <v>50</v>
      </c>
      <c r="D23" s="7" t="s">
        <v>51</v>
      </c>
      <c r="E23" s="7" t="s">
        <v>52</v>
      </c>
      <c r="F23" s="7" t="s">
        <v>53</v>
      </c>
      <c r="G23" s="8" t="s">
        <v>54</v>
      </c>
      <c r="H23" s="9" t="s">
        <v>7</v>
      </c>
    </row>
    <row r="24" spans="1:8" x14ac:dyDescent="0.25">
      <c r="A24" s="12" t="s">
        <v>23</v>
      </c>
      <c r="B24" s="14">
        <f t="shared" ref="B24:H26" si="9">B4+B14</f>
        <v>1041433.3700000001</v>
      </c>
      <c r="C24" s="15">
        <f t="shared" si="9"/>
        <v>1221555.02</v>
      </c>
      <c r="D24" s="15">
        <f t="shared" si="9"/>
        <v>2216259.4500000002</v>
      </c>
      <c r="E24" s="15">
        <f t="shared" si="9"/>
        <v>3147936.01</v>
      </c>
      <c r="F24" s="15">
        <f t="shared" si="9"/>
        <v>1647502.86</v>
      </c>
      <c r="G24" s="15">
        <f t="shared" si="9"/>
        <v>734189.87</v>
      </c>
      <c r="H24" s="16">
        <f t="shared" si="9"/>
        <v>10008876.58</v>
      </c>
    </row>
    <row r="25" spans="1:8" x14ac:dyDescent="0.25">
      <c r="A25" s="11" t="s">
        <v>24</v>
      </c>
      <c r="B25" s="17">
        <f t="shared" si="9"/>
        <v>919049.86</v>
      </c>
      <c r="C25" s="18">
        <f t="shared" si="9"/>
        <v>722886.26</v>
      </c>
      <c r="D25" s="18">
        <f t="shared" si="9"/>
        <v>904324.36</v>
      </c>
      <c r="E25" s="18">
        <f t="shared" si="9"/>
        <v>875929.81</v>
      </c>
      <c r="F25" s="18">
        <f t="shared" si="9"/>
        <v>291884.15000000002</v>
      </c>
      <c r="G25" s="18">
        <f t="shared" si="9"/>
        <v>60690.53</v>
      </c>
      <c r="H25" s="19">
        <f t="shared" si="9"/>
        <v>3774764.9699999997</v>
      </c>
    </row>
    <row r="26" spans="1:8" x14ac:dyDescent="0.25">
      <c r="A26" s="5" t="s">
        <v>7</v>
      </c>
      <c r="B26" s="20">
        <f t="shared" si="9"/>
        <v>1960483.23</v>
      </c>
      <c r="C26" s="21">
        <f t="shared" si="9"/>
        <v>1944441.28</v>
      </c>
      <c r="D26" s="21">
        <f t="shared" si="9"/>
        <v>3120583.81</v>
      </c>
      <c r="E26" s="21">
        <f t="shared" si="9"/>
        <v>4023865.82</v>
      </c>
      <c r="F26" s="21">
        <f t="shared" si="9"/>
        <v>1939387.01</v>
      </c>
      <c r="G26" s="22">
        <f t="shared" si="9"/>
        <v>794880.4</v>
      </c>
      <c r="H26" s="25">
        <f t="shared" si="9"/>
        <v>13783641.550000001</v>
      </c>
    </row>
    <row r="27" spans="1:8" x14ac:dyDescent="0.25">
      <c r="A27" s="32" t="s">
        <v>60</v>
      </c>
    </row>
    <row r="28" spans="1:8" x14ac:dyDescent="0.25">
      <c r="A28" s="33" t="s">
        <v>85</v>
      </c>
    </row>
  </sheetData>
  <pageMargins left="0.7" right="0.7" top="0.75" bottom="0.75"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10</vt:i4>
      </vt:variant>
    </vt:vector>
  </HeadingPairs>
  <TitlesOfParts>
    <vt:vector size="21" baseType="lpstr">
      <vt:lpstr>Sommaire</vt:lpstr>
      <vt:lpstr>Fam0</vt:lpstr>
      <vt:lpstr>Fam1</vt:lpstr>
      <vt:lpstr>Fam2</vt:lpstr>
      <vt:lpstr>Fam3</vt:lpstr>
      <vt:lpstr>Fam4</vt:lpstr>
      <vt:lpstr>Fam5</vt:lpstr>
      <vt:lpstr>Fam6</vt:lpstr>
      <vt:lpstr>Fam7</vt:lpstr>
      <vt:lpstr>Fam8</vt:lpstr>
      <vt:lpstr>Fam9</vt:lpstr>
      <vt:lpstr>Fam0!Zone_d_impression</vt:lpstr>
      <vt:lpstr>'Fam1'!Zone_d_impression</vt:lpstr>
      <vt:lpstr>'Fam2'!Zone_d_impression</vt:lpstr>
      <vt:lpstr>'Fam3'!Zone_d_impression</vt:lpstr>
      <vt:lpstr>'Fam4'!Zone_d_impression</vt:lpstr>
      <vt:lpstr>'Fam5'!Zone_d_impression</vt:lpstr>
      <vt:lpstr>'Fam6'!Zone_d_impression</vt:lpstr>
      <vt:lpstr>'Fam7'!Zone_d_impression</vt:lpstr>
      <vt:lpstr>'Fam8'!Zone_d_impression</vt:lpstr>
      <vt:lpstr>'Fam9'!Zone_d_impression</vt:lpstr>
    </vt:vector>
  </TitlesOfParts>
  <Company>DGEF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AUNAY Typhaine</dc:creator>
  <cp:lastModifiedBy>AUNAY Typhaine</cp:lastModifiedBy>
  <cp:lastPrinted>2016-11-23T08:53:53Z</cp:lastPrinted>
  <dcterms:created xsi:type="dcterms:W3CDTF">2016-11-15T10:43:28Z</dcterms:created>
  <dcterms:modified xsi:type="dcterms:W3CDTF">2018-02-22T15:13:49Z</dcterms:modified>
</cp:coreProperties>
</file>