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urtlo\Documents\02_Marroniers\2016\02_Chiffres_Clefs\Chiffres_clefs_2016\Métropole\"/>
    </mc:Choice>
  </mc:AlternateContent>
  <bookViews>
    <workbookView xWindow="0" yWindow="0" windowWidth="21600" windowHeight="9735"/>
  </bookViews>
  <sheets>
    <sheet name="Sommaire" sheetId="12" r:id="rId1"/>
    <sheet name="Fam0" sheetId="11" r:id="rId2"/>
    <sheet name="Fam1" sheetId="1" r:id="rId3"/>
    <sheet name="Fam2" sheetId="2" r:id="rId4"/>
    <sheet name="Fam3" sheetId="5" r:id="rId5"/>
    <sheet name="Fam4" sheetId="3" r:id="rId6"/>
    <sheet name="Fam5" sheetId="6" r:id="rId7"/>
    <sheet name="Fam6" sheetId="7" r:id="rId8"/>
    <sheet name="Fam7" sheetId="8" r:id="rId9"/>
    <sheet name="Fam8" sheetId="9" r:id="rId10"/>
    <sheet name="Fam9" sheetId="10" r:id="rId11"/>
  </sheets>
  <definedNames>
    <definedName name="_xlnm.Print_Area" localSheetId="1">Fam0!$A$1:$G$12</definedName>
    <definedName name="_xlnm.Print_Area" localSheetId="2">'Fam1'!$A$1:$H$56</definedName>
    <definedName name="_xlnm.Print_Area" localSheetId="3">'Fam2'!$A$1:$H$27</definedName>
    <definedName name="_xlnm.Print_Area" localSheetId="4">'Fam3'!$A$1:$H$59</definedName>
    <definedName name="_xlnm.Print_Area" localSheetId="5">'Fam4'!$A$1:$H$44</definedName>
    <definedName name="_xlnm.Print_Area" localSheetId="6">'Fam5'!$A$1:$H$46</definedName>
    <definedName name="_xlnm.Print_Area" localSheetId="7">'Fam6'!$A$1:$I$46</definedName>
    <definedName name="_xlnm.Print_Area" localSheetId="8">'Fam7'!$A$1:$I$28</definedName>
    <definedName name="_xlnm.Print_Area" localSheetId="9">'Fam8'!$A$1:$I$61</definedName>
    <definedName name="_xlnm.Print_Area" localSheetId="10">'Fam9'!$A$1:$I$46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9" l="1"/>
  <c r="A41" i="9"/>
  <c r="A15" i="6"/>
  <c r="F5" i="11" l="1"/>
  <c r="F6" i="11"/>
  <c r="F4" i="11"/>
  <c r="A8" i="11" l="1"/>
  <c r="B28" i="10" l="1"/>
  <c r="C28" i="10"/>
  <c r="D28" i="10"/>
  <c r="E28" i="10"/>
  <c r="F28" i="10"/>
  <c r="G28" i="10"/>
  <c r="B41" i="1"/>
  <c r="A31" i="10" l="1"/>
  <c r="A15" i="10"/>
  <c r="A19" i="8"/>
  <c r="A9" i="8"/>
  <c r="A31" i="7"/>
  <c r="A15" i="7"/>
  <c r="A31" i="6"/>
  <c r="H28" i="10" l="1"/>
  <c r="H27" i="10"/>
  <c r="H26" i="10"/>
  <c r="H25" i="10"/>
  <c r="H24" i="10"/>
  <c r="H23" i="10"/>
  <c r="H22" i="10"/>
  <c r="H21" i="10"/>
  <c r="H20" i="10"/>
  <c r="H5" i="10"/>
  <c r="H6" i="10"/>
  <c r="H7" i="10"/>
  <c r="H8" i="10"/>
  <c r="H9" i="10"/>
  <c r="H10" i="10"/>
  <c r="H11" i="10"/>
  <c r="H4" i="10"/>
  <c r="C12" i="10"/>
  <c r="D12" i="10"/>
  <c r="E12" i="10"/>
  <c r="F12" i="10"/>
  <c r="G12" i="10"/>
  <c r="B12" i="10"/>
  <c r="G38" i="9"/>
  <c r="F38" i="9"/>
  <c r="E38" i="9"/>
  <c r="D38" i="9"/>
  <c r="C38" i="9"/>
  <c r="B38" i="9"/>
  <c r="H37" i="9"/>
  <c r="H36" i="9"/>
  <c r="H35" i="9"/>
  <c r="H34" i="9"/>
  <c r="H33" i="9"/>
  <c r="H32" i="9"/>
  <c r="H31" i="9"/>
  <c r="H30" i="9"/>
  <c r="H29" i="9"/>
  <c r="H28" i="9"/>
  <c r="H27" i="9"/>
  <c r="H26" i="9"/>
  <c r="H25" i="9"/>
  <c r="C17" i="9"/>
  <c r="D17" i="9"/>
  <c r="E17" i="9"/>
  <c r="F17" i="9"/>
  <c r="G17" i="9"/>
  <c r="B17" i="9"/>
  <c r="H5" i="9"/>
  <c r="H6" i="9"/>
  <c r="H7" i="9"/>
  <c r="H8" i="9"/>
  <c r="H9" i="9"/>
  <c r="H10" i="9"/>
  <c r="H11" i="9"/>
  <c r="H12" i="9"/>
  <c r="H13" i="9"/>
  <c r="H14" i="9"/>
  <c r="H15" i="9"/>
  <c r="H16" i="9"/>
  <c r="H4" i="9"/>
  <c r="G16" i="8"/>
  <c r="F16" i="8"/>
  <c r="E16" i="8"/>
  <c r="D16" i="8"/>
  <c r="C16" i="8"/>
  <c r="B16" i="8"/>
  <c r="H15" i="8"/>
  <c r="H14" i="8"/>
  <c r="C6" i="8"/>
  <c r="D6" i="8"/>
  <c r="E6" i="8"/>
  <c r="F6" i="8"/>
  <c r="G6" i="8"/>
  <c r="B6" i="8"/>
  <c r="H5" i="8"/>
  <c r="H4" i="8"/>
  <c r="G28" i="7"/>
  <c r="F28" i="7"/>
  <c r="E28" i="7"/>
  <c r="D28" i="7"/>
  <c r="C28" i="7"/>
  <c r="B28" i="7"/>
  <c r="H27" i="7"/>
  <c r="H26" i="7"/>
  <c r="H25" i="7"/>
  <c r="H24" i="7"/>
  <c r="H23" i="7"/>
  <c r="H22" i="7"/>
  <c r="H21" i="7"/>
  <c r="H20" i="7"/>
  <c r="C12" i="7"/>
  <c r="D12" i="7"/>
  <c r="E12" i="7"/>
  <c r="F12" i="7"/>
  <c r="G12" i="7"/>
  <c r="B12" i="7"/>
  <c r="H5" i="7"/>
  <c r="H6" i="7"/>
  <c r="H7" i="7"/>
  <c r="H8" i="7"/>
  <c r="H9" i="7"/>
  <c r="H10" i="7"/>
  <c r="H11" i="7"/>
  <c r="H4" i="7"/>
  <c r="F28" i="6"/>
  <c r="E28" i="6"/>
  <c r="D28" i="6"/>
  <c r="C28" i="6"/>
  <c r="B28" i="6"/>
  <c r="G27" i="6"/>
  <c r="G26" i="6"/>
  <c r="G25" i="6"/>
  <c r="G24" i="6"/>
  <c r="G23" i="6"/>
  <c r="G22" i="6"/>
  <c r="G21" i="6"/>
  <c r="G20" i="6"/>
  <c r="G5" i="6"/>
  <c r="G6" i="6"/>
  <c r="G7" i="6"/>
  <c r="G8" i="6"/>
  <c r="G9" i="6"/>
  <c r="G10" i="6"/>
  <c r="G11" i="6"/>
  <c r="G4" i="6"/>
  <c r="C12" i="6"/>
  <c r="D12" i="6"/>
  <c r="E12" i="6"/>
  <c r="F12" i="6"/>
  <c r="B12" i="6"/>
  <c r="F27" i="3"/>
  <c r="E27" i="3"/>
  <c r="D27" i="3"/>
  <c r="C27" i="3"/>
  <c r="B27" i="3"/>
  <c r="G26" i="3"/>
  <c r="G25" i="3"/>
  <c r="G24" i="3"/>
  <c r="G23" i="3"/>
  <c r="G22" i="3"/>
  <c r="G21" i="3"/>
  <c r="G20" i="3"/>
  <c r="G19" i="3"/>
  <c r="G5" i="3"/>
  <c r="G6" i="3"/>
  <c r="G7" i="3"/>
  <c r="G8" i="3"/>
  <c r="G9" i="3"/>
  <c r="G10" i="3"/>
  <c r="G11" i="3"/>
  <c r="G4" i="3"/>
  <c r="C12" i="3"/>
  <c r="D12" i="3"/>
  <c r="E12" i="3"/>
  <c r="F12" i="3"/>
  <c r="B12" i="3"/>
  <c r="F37" i="5"/>
  <c r="E37" i="5"/>
  <c r="D37" i="5"/>
  <c r="C37" i="5"/>
  <c r="B37" i="5"/>
  <c r="G36" i="5"/>
  <c r="G35" i="5"/>
  <c r="G34" i="5"/>
  <c r="G33" i="5"/>
  <c r="G32" i="5"/>
  <c r="G31" i="5"/>
  <c r="G30" i="5"/>
  <c r="G29" i="5"/>
  <c r="G28" i="5"/>
  <c r="G27" i="5"/>
  <c r="G26" i="5"/>
  <c r="G25" i="5"/>
  <c r="G24" i="5"/>
  <c r="C17" i="5"/>
  <c r="D17" i="5"/>
  <c r="E17" i="5"/>
  <c r="F17" i="5"/>
  <c r="B17" i="5"/>
  <c r="G5" i="5"/>
  <c r="G6" i="5"/>
  <c r="G7" i="5"/>
  <c r="G8" i="5"/>
  <c r="G9" i="5"/>
  <c r="G10" i="5"/>
  <c r="G11" i="5"/>
  <c r="G12" i="5"/>
  <c r="G13" i="5"/>
  <c r="G14" i="5"/>
  <c r="G15" i="5"/>
  <c r="G16" i="5"/>
  <c r="G4" i="5"/>
  <c r="F15" i="2"/>
  <c r="E15" i="2"/>
  <c r="D15" i="2"/>
  <c r="C15" i="2"/>
  <c r="B15" i="2"/>
  <c r="G14" i="2"/>
  <c r="G13" i="2"/>
  <c r="G15" i="2" s="1"/>
  <c r="C6" i="2"/>
  <c r="D6" i="2"/>
  <c r="E6" i="2"/>
  <c r="F6" i="2"/>
  <c r="B6" i="2"/>
  <c r="G5" i="2"/>
  <c r="G4" i="2"/>
  <c r="F35" i="1"/>
  <c r="E35" i="1"/>
  <c r="D35" i="1"/>
  <c r="C35" i="1"/>
  <c r="B35" i="1"/>
  <c r="G34" i="1"/>
  <c r="G33" i="1"/>
  <c r="G32" i="1"/>
  <c r="G31" i="1"/>
  <c r="G30" i="1"/>
  <c r="G29" i="1"/>
  <c r="G28" i="1"/>
  <c r="G27" i="1"/>
  <c r="G26" i="1"/>
  <c r="G25" i="1"/>
  <c r="G24" i="1"/>
  <c r="G23" i="1"/>
  <c r="C16" i="1"/>
  <c r="D16" i="1"/>
  <c r="E16" i="1"/>
  <c r="F16" i="1"/>
  <c r="B16" i="1"/>
  <c r="G5" i="1"/>
  <c r="G6" i="1"/>
  <c r="G7" i="1"/>
  <c r="G8" i="1"/>
  <c r="G9" i="1"/>
  <c r="G10" i="1"/>
  <c r="G11" i="1"/>
  <c r="G12" i="1"/>
  <c r="G13" i="1"/>
  <c r="G14" i="1"/>
  <c r="G15" i="1"/>
  <c r="G4" i="1"/>
  <c r="G6" i="2" l="1"/>
  <c r="H12" i="10"/>
  <c r="H44" i="10" s="1"/>
  <c r="H17" i="9"/>
  <c r="H6" i="8"/>
  <c r="H16" i="8"/>
  <c r="G12" i="3"/>
  <c r="H38" i="9"/>
  <c r="H12" i="7"/>
  <c r="H28" i="7"/>
  <c r="G28" i="6"/>
  <c r="G37" i="5"/>
  <c r="G17" i="5"/>
  <c r="G27" i="3"/>
  <c r="G35" i="1"/>
  <c r="G16" i="1"/>
  <c r="G12" i="6"/>
  <c r="G44" i="10"/>
  <c r="F44" i="10"/>
  <c r="E44" i="10"/>
  <c r="D44" i="10"/>
  <c r="C44" i="10"/>
  <c r="B44" i="10"/>
  <c r="H43" i="10"/>
  <c r="G43" i="10"/>
  <c r="F43" i="10"/>
  <c r="E43" i="10"/>
  <c r="D43" i="10"/>
  <c r="C43" i="10"/>
  <c r="B43" i="10"/>
  <c r="H42" i="10"/>
  <c r="G42" i="10"/>
  <c r="F42" i="10"/>
  <c r="E42" i="10"/>
  <c r="D42" i="10"/>
  <c r="C42" i="10"/>
  <c r="B42" i="10"/>
  <c r="H41" i="10"/>
  <c r="G41" i="10"/>
  <c r="F41" i="10"/>
  <c r="E41" i="10"/>
  <c r="D41" i="10"/>
  <c r="C41" i="10"/>
  <c r="B41" i="10"/>
  <c r="H40" i="10"/>
  <c r="G40" i="10"/>
  <c r="F40" i="10"/>
  <c r="E40" i="10"/>
  <c r="D40" i="10"/>
  <c r="C40" i="10"/>
  <c r="B40" i="10"/>
  <c r="H39" i="10"/>
  <c r="G39" i="10"/>
  <c r="F39" i="10"/>
  <c r="E39" i="10"/>
  <c r="D39" i="10"/>
  <c r="C39" i="10"/>
  <c r="B39" i="10"/>
  <c r="H38" i="10"/>
  <c r="G38" i="10"/>
  <c r="F38" i="10"/>
  <c r="E38" i="10"/>
  <c r="D38" i="10"/>
  <c r="C38" i="10"/>
  <c r="B38" i="10"/>
  <c r="H37" i="10"/>
  <c r="G37" i="10"/>
  <c r="F37" i="10"/>
  <c r="E37" i="10"/>
  <c r="D37" i="10"/>
  <c r="C37" i="10"/>
  <c r="B37" i="10"/>
  <c r="H36" i="10"/>
  <c r="G36" i="10"/>
  <c r="F36" i="10"/>
  <c r="E36" i="10"/>
  <c r="D36" i="10"/>
  <c r="C36" i="10"/>
  <c r="B36" i="10"/>
  <c r="B49" i="9"/>
  <c r="C49" i="9"/>
  <c r="D49" i="9"/>
  <c r="E49" i="9"/>
  <c r="F49" i="9"/>
  <c r="G49" i="9"/>
  <c r="H49" i="9"/>
  <c r="B50" i="9"/>
  <c r="C50" i="9"/>
  <c r="D50" i="9"/>
  <c r="E50" i="9"/>
  <c r="F50" i="9"/>
  <c r="G50" i="9"/>
  <c r="H50" i="9"/>
  <c r="B51" i="9"/>
  <c r="C51" i="9"/>
  <c r="D51" i="9"/>
  <c r="E51" i="9"/>
  <c r="F51" i="9"/>
  <c r="G51" i="9"/>
  <c r="H51" i="9"/>
  <c r="B52" i="9"/>
  <c r="C52" i="9"/>
  <c r="D52" i="9"/>
  <c r="E52" i="9"/>
  <c r="F52" i="9"/>
  <c r="G52" i="9"/>
  <c r="H52" i="9"/>
  <c r="B53" i="9"/>
  <c r="C53" i="9"/>
  <c r="D53" i="9"/>
  <c r="E53" i="9"/>
  <c r="F53" i="9"/>
  <c r="G53" i="9"/>
  <c r="H53" i="9"/>
  <c r="B54" i="9"/>
  <c r="C54" i="9"/>
  <c r="D54" i="9"/>
  <c r="E54" i="9"/>
  <c r="F54" i="9"/>
  <c r="G54" i="9"/>
  <c r="H54" i="9"/>
  <c r="G59" i="9"/>
  <c r="F59" i="9"/>
  <c r="E59" i="9"/>
  <c r="D59" i="9"/>
  <c r="C59" i="9"/>
  <c r="B59" i="9"/>
  <c r="H58" i="9"/>
  <c r="G58" i="9"/>
  <c r="F58" i="9"/>
  <c r="E58" i="9"/>
  <c r="D58" i="9"/>
  <c r="C58" i="9"/>
  <c r="B58" i="9"/>
  <c r="H57" i="9"/>
  <c r="G57" i="9"/>
  <c r="F57" i="9"/>
  <c r="E57" i="9"/>
  <c r="D57" i="9"/>
  <c r="C57" i="9"/>
  <c r="B57" i="9"/>
  <c r="H56" i="9"/>
  <c r="G56" i="9"/>
  <c r="F56" i="9"/>
  <c r="E56" i="9"/>
  <c r="D56" i="9"/>
  <c r="C56" i="9"/>
  <c r="B56" i="9"/>
  <c r="H55" i="9"/>
  <c r="G55" i="9"/>
  <c r="F55" i="9"/>
  <c r="E55" i="9"/>
  <c r="D55" i="9"/>
  <c r="C55" i="9"/>
  <c r="B55" i="9"/>
  <c r="H48" i="9"/>
  <c r="G48" i="9"/>
  <c r="F48" i="9"/>
  <c r="E48" i="9"/>
  <c r="D48" i="9"/>
  <c r="C48" i="9"/>
  <c r="B48" i="9"/>
  <c r="H47" i="9"/>
  <c r="G47" i="9"/>
  <c r="F47" i="9"/>
  <c r="E47" i="9"/>
  <c r="D47" i="9"/>
  <c r="C47" i="9"/>
  <c r="B47" i="9"/>
  <c r="H46" i="9"/>
  <c r="G46" i="9"/>
  <c r="F46" i="9"/>
  <c r="E46" i="9"/>
  <c r="D46" i="9"/>
  <c r="C46" i="9"/>
  <c r="B46" i="9"/>
  <c r="H59" i="9" l="1"/>
  <c r="H26" i="8"/>
  <c r="G26" i="8"/>
  <c r="F26" i="8"/>
  <c r="E26" i="8"/>
  <c r="D26" i="8"/>
  <c r="C26" i="8"/>
  <c r="B26" i="8"/>
  <c r="H25" i="8"/>
  <c r="G25" i="8"/>
  <c r="F25" i="8"/>
  <c r="E25" i="8"/>
  <c r="D25" i="8"/>
  <c r="C25" i="8"/>
  <c r="B25" i="8"/>
  <c r="H24" i="8"/>
  <c r="G24" i="8"/>
  <c r="F24" i="8"/>
  <c r="E24" i="8"/>
  <c r="D24" i="8"/>
  <c r="C24" i="8"/>
  <c r="B24" i="8"/>
  <c r="H44" i="7"/>
  <c r="G44" i="7"/>
  <c r="F44" i="7"/>
  <c r="E44" i="7"/>
  <c r="D44" i="7"/>
  <c r="C44" i="7"/>
  <c r="B44" i="7"/>
  <c r="H43" i="7"/>
  <c r="G43" i="7"/>
  <c r="F43" i="7"/>
  <c r="E43" i="7"/>
  <c r="D43" i="7"/>
  <c r="C43" i="7"/>
  <c r="B43" i="7"/>
  <c r="H42" i="7"/>
  <c r="G42" i="7"/>
  <c r="F42" i="7"/>
  <c r="E42" i="7"/>
  <c r="D42" i="7"/>
  <c r="C42" i="7"/>
  <c r="B42" i="7"/>
  <c r="H41" i="7"/>
  <c r="G41" i="7"/>
  <c r="F41" i="7"/>
  <c r="E41" i="7"/>
  <c r="D41" i="7"/>
  <c r="C41" i="7"/>
  <c r="B41" i="7"/>
  <c r="H40" i="7"/>
  <c r="G40" i="7"/>
  <c r="F40" i="7"/>
  <c r="E40" i="7"/>
  <c r="D40" i="7"/>
  <c r="C40" i="7"/>
  <c r="B40" i="7"/>
  <c r="H39" i="7"/>
  <c r="G39" i="7"/>
  <c r="F39" i="7"/>
  <c r="E39" i="7"/>
  <c r="D39" i="7"/>
  <c r="C39" i="7"/>
  <c r="B39" i="7"/>
  <c r="H38" i="7"/>
  <c r="G38" i="7"/>
  <c r="F38" i="7"/>
  <c r="E38" i="7"/>
  <c r="D38" i="7"/>
  <c r="C38" i="7"/>
  <c r="B38" i="7"/>
  <c r="H37" i="7"/>
  <c r="G37" i="7"/>
  <c r="F37" i="7"/>
  <c r="E37" i="7"/>
  <c r="D37" i="7"/>
  <c r="C37" i="7"/>
  <c r="B37" i="7"/>
  <c r="H36" i="7"/>
  <c r="G36" i="7"/>
  <c r="F36" i="7"/>
  <c r="E36" i="7"/>
  <c r="D36" i="7"/>
  <c r="C36" i="7"/>
  <c r="B36" i="7"/>
  <c r="G44" i="6"/>
  <c r="F44" i="6"/>
  <c r="E44" i="6"/>
  <c r="D44" i="6"/>
  <c r="C44" i="6"/>
  <c r="B44" i="6"/>
  <c r="G43" i="6"/>
  <c r="F43" i="6"/>
  <c r="E43" i="6"/>
  <c r="D43" i="6"/>
  <c r="C43" i="6"/>
  <c r="B43" i="6"/>
  <c r="G42" i="6"/>
  <c r="F42" i="6"/>
  <c r="E42" i="6"/>
  <c r="D42" i="6"/>
  <c r="C42" i="6"/>
  <c r="B42" i="6"/>
  <c r="G41" i="6"/>
  <c r="F41" i="6"/>
  <c r="E41" i="6"/>
  <c r="D41" i="6"/>
  <c r="C41" i="6"/>
  <c r="B41" i="6"/>
  <c r="G40" i="6"/>
  <c r="F40" i="6"/>
  <c r="E40" i="6"/>
  <c r="D40" i="6"/>
  <c r="C40" i="6"/>
  <c r="B40" i="6"/>
  <c r="G39" i="6"/>
  <c r="F39" i="6"/>
  <c r="E39" i="6"/>
  <c r="D39" i="6"/>
  <c r="C39" i="6"/>
  <c r="B39" i="6"/>
  <c r="G38" i="6"/>
  <c r="F38" i="6"/>
  <c r="E38" i="6"/>
  <c r="D38" i="6"/>
  <c r="C38" i="6"/>
  <c r="B38" i="6"/>
  <c r="G37" i="6"/>
  <c r="F37" i="6"/>
  <c r="E37" i="6"/>
  <c r="D37" i="6"/>
  <c r="C37" i="6"/>
  <c r="B37" i="6"/>
  <c r="G36" i="6"/>
  <c r="F36" i="6"/>
  <c r="E36" i="6"/>
  <c r="D36" i="6"/>
  <c r="C36" i="6"/>
  <c r="B36" i="6"/>
  <c r="B55" i="5" l="1"/>
  <c r="C55" i="5"/>
  <c r="D55" i="5"/>
  <c r="E55" i="5"/>
  <c r="F55" i="5"/>
  <c r="G55" i="5"/>
  <c r="G57" i="5" l="1"/>
  <c r="F57" i="5"/>
  <c r="E57" i="5"/>
  <c r="D57" i="5"/>
  <c r="C57" i="5"/>
  <c r="B57" i="5"/>
  <c r="G56" i="5"/>
  <c r="F56" i="5"/>
  <c r="E56" i="5"/>
  <c r="D56" i="5"/>
  <c r="C56" i="5"/>
  <c r="B56" i="5"/>
  <c r="G54" i="5"/>
  <c r="F54" i="5"/>
  <c r="E54" i="5"/>
  <c r="D54" i="5"/>
  <c r="C54" i="5"/>
  <c r="B54" i="5"/>
  <c r="G53" i="5"/>
  <c r="F53" i="5"/>
  <c r="E53" i="5"/>
  <c r="D53" i="5"/>
  <c r="C53" i="5"/>
  <c r="B53" i="5"/>
  <c r="G52" i="5"/>
  <c r="F52" i="5"/>
  <c r="E52" i="5"/>
  <c r="D52" i="5"/>
  <c r="C52" i="5"/>
  <c r="B52" i="5"/>
  <c r="G51" i="5"/>
  <c r="F51" i="5"/>
  <c r="E51" i="5"/>
  <c r="D51" i="5"/>
  <c r="C51" i="5"/>
  <c r="B51" i="5"/>
  <c r="G50" i="5"/>
  <c r="F50" i="5"/>
  <c r="E50" i="5"/>
  <c r="D50" i="5"/>
  <c r="C50" i="5"/>
  <c r="B50" i="5"/>
  <c r="G49" i="5"/>
  <c r="F49" i="5"/>
  <c r="E49" i="5"/>
  <c r="D49" i="5"/>
  <c r="C49" i="5"/>
  <c r="B49" i="5"/>
  <c r="G48" i="5"/>
  <c r="F48" i="5"/>
  <c r="E48" i="5"/>
  <c r="D48" i="5"/>
  <c r="C48" i="5"/>
  <c r="B48" i="5"/>
  <c r="G47" i="5"/>
  <c r="F47" i="5"/>
  <c r="E47" i="5"/>
  <c r="D47" i="5"/>
  <c r="C47" i="5"/>
  <c r="B47" i="5"/>
  <c r="G46" i="5"/>
  <c r="F46" i="5"/>
  <c r="E46" i="5"/>
  <c r="D46" i="5"/>
  <c r="C46" i="5"/>
  <c r="B46" i="5"/>
  <c r="G45" i="5"/>
  <c r="F45" i="5"/>
  <c r="E45" i="5"/>
  <c r="D45" i="5"/>
  <c r="C45" i="5"/>
  <c r="B45" i="5"/>
  <c r="G44" i="5"/>
  <c r="F44" i="5"/>
  <c r="E44" i="5"/>
  <c r="D44" i="5"/>
  <c r="C44" i="5"/>
  <c r="B44" i="5"/>
  <c r="G42" i="3" l="1"/>
  <c r="F42" i="3"/>
  <c r="E42" i="3"/>
  <c r="D42" i="3"/>
  <c r="C42" i="3"/>
  <c r="B42" i="3"/>
  <c r="G41" i="3"/>
  <c r="F41" i="3"/>
  <c r="E41" i="3"/>
  <c r="D41" i="3"/>
  <c r="C41" i="3"/>
  <c r="B41" i="3"/>
  <c r="G40" i="3"/>
  <c r="F40" i="3"/>
  <c r="E40" i="3"/>
  <c r="D40" i="3"/>
  <c r="C40" i="3"/>
  <c r="B40" i="3"/>
  <c r="G39" i="3"/>
  <c r="F39" i="3"/>
  <c r="E39" i="3"/>
  <c r="D39" i="3"/>
  <c r="C39" i="3"/>
  <c r="B39" i="3"/>
  <c r="G38" i="3"/>
  <c r="F38" i="3"/>
  <c r="E38" i="3"/>
  <c r="D38" i="3"/>
  <c r="C38" i="3"/>
  <c r="B38" i="3"/>
  <c r="G37" i="3"/>
  <c r="F37" i="3"/>
  <c r="E37" i="3"/>
  <c r="D37" i="3"/>
  <c r="C37" i="3"/>
  <c r="B37" i="3"/>
  <c r="G36" i="3"/>
  <c r="F36" i="3"/>
  <c r="E36" i="3"/>
  <c r="D36" i="3"/>
  <c r="C36" i="3"/>
  <c r="B36" i="3"/>
  <c r="G35" i="3"/>
  <c r="F35" i="3"/>
  <c r="E35" i="3"/>
  <c r="D35" i="3"/>
  <c r="C35" i="3"/>
  <c r="B35" i="3"/>
  <c r="G34" i="3"/>
  <c r="F34" i="3"/>
  <c r="E34" i="3"/>
  <c r="D34" i="3"/>
  <c r="C34" i="3"/>
  <c r="B34" i="3"/>
  <c r="G24" i="2" l="1"/>
  <c r="F24" i="2"/>
  <c r="E24" i="2"/>
  <c r="D24" i="2"/>
  <c r="C24" i="2"/>
  <c r="B24" i="2"/>
  <c r="G23" i="2"/>
  <c r="F23" i="2"/>
  <c r="E23" i="2"/>
  <c r="D23" i="2"/>
  <c r="C23" i="2"/>
  <c r="B23" i="2"/>
  <c r="G22" i="2"/>
  <c r="F22" i="2"/>
  <c r="E22" i="2"/>
  <c r="D22" i="2"/>
  <c r="C22" i="2"/>
  <c r="B22" i="2"/>
  <c r="C41" i="1" l="1"/>
  <c r="D41" i="1"/>
  <c r="E41" i="1"/>
  <c r="F41" i="1"/>
  <c r="G41" i="1"/>
  <c r="C42" i="1"/>
  <c r="D42" i="1"/>
  <c r="E42" i="1"/>
  <c r="F42" i="1"/>
  <c r="G42" i="1"/>
  <c r="C43" i="1"/>
  <c r="D43" i="1"/>
  <c r="E43" i="1"/>
  <c r="F43" i="1"/>
  <c r="G43" i="1"/>
  <c r="C44" i="1"/>
  <c r="D44" i="1"/>
  <c r="E44" i="1"/>
  <c r="F44" i="1"/>
  <c r="G44" i="1"/>
  <c r="C45" i="1"/>
  <c r="D45" i="1"/>
  <c r="E45" i="1"/>
  <c r="F45" i="1"/>
  <c r="G45" i="1"/>
  <c r="C46" i="1"/>
  <c r="D46" i="1"/>
  <c r="E46" i="1"/>
  <c r="F46" i="1"/>
  <c r="G46" i="1"/>
  <c r="C47" i="1"/>
  <c r="D47" i="1"/>
  <c r="E47" i="1"/>
  <c r="F47" i="1"/>
  <c r="G47" i="1"/>
  <c r="C48" i="1"/>
  <c r="D48" i="1"/>
  <c r="E48" i="1"/>
  <c r="F48" i="1"/>
  <c r="G48" i="1"/>
  <c r="C49" i="1"/>
  <c r="D49" i="1"/>
  <c r="E49" i="1"/>
  <c r="F49" i="1"/>
  <c r="G49" i="1"/>
  <c r="C50" i="1"/>
  <c r="D50" i="1"/>
  <c r="E50" i="1"/>
  <c r="F50" i="1"/>
  <c r="G50" i="1"/>
  <c r="C51" i="1"/>
  <c r="D51" i="1"/>
  <c r="E51" i="1"/>
  <c r="F51" i="1"/>
  <c r="G51" i="1"/>
  <c r="C52" i="1"/>
  <c r="D52" i="1"/>
  <c r="E52" i="1"/>
  <c r="F52" i="1"/>
  <c r="G52" i="1"/>
  <c r="C53" i="1"/>
  <c r="D53" i="1"/>
  <c r="E53" i="1"/>
  <c r="F53" i="1"/>
  <c r="G53" i="1"/>
  <c r="B42" i="1"/>
  <c r="B43" i="1"/>
  <c r="B44" i="1"/>
  <c r="B45" i="1"/>
  <c r="B46" i="1"/>
  <c r="B47" i="1"/>
  <c r="B48" i="1"/>
  <c r="B49" i="1"/>
  <c r="B50" i="1"/>
  <c r="B51" i="1"/>
  <c r="B52" i="1"/>
  <c r="B53" i="1"/>
</calcChain>
</file>

<file path=xl/sharedStrings.xml><?xml version="1.0" encoding="utf-8"?>
<sst xmlns="http://schemas.openxmlformats.org/spreadsheetml/2006/main" count="549" uniqueCount="86">
  <si>
    <t>Familles selon le type de famille et le nombre d'enfants de moins de 25 ans</t>
  </si>
  <si>
    <t>Immigrés</t>
  </si>
  <si>
    <t xml:space="preserve">Aucun enfant de moins de 25 ans </t>
  </si>
  <si>
    <t xml:space="preserve">1 enfant de moins de 25 ans </t>
  </si>
  <si>
    <t xml:space="preserve">2 enfants de moins de 25 ans </t>
  </si>
  <si>
    <t xml:space="preserve">3 enfants de moins de 25 ans </t>
  </si>
  <si>
    <t xml:space="preserve">4 enfants ou plus de moins de 25 ans </t>
  </si>
  <si>
    <t>Ensemble</t>
  </si>
  <si>
    <t>Famille monoparentale composée d'un homme "actif ayant un emploi"</t>
  </si>
  <si>
    <t>Famille monoparentale composée d'un homme autre que "actif ayant un emploi"</t>
  </si>
  <si>
    <t>Famille monoparentale composée d'une femme "actif ayant un emploi"</t>
  </si>
  <si>
    <t>Famille monoparentale composée d'une femme autre que "actif ayant un emploi"</t>
  </si>
  <si>
    <t>Couple sans enfant composé de deux "actifs ayant un emploi"</t>
  </si>
  <si>
    <t>Couple sans enfant composé d'un seul homme "actif ayant un emploi"</t>
  </si>
  <si>
    <t>Couple sans enfant composé d'une seule femme "actif ayant un emploi"</t>
  </si>
  <si>
    <t>Couple sans enfant dont aucun des deux n'est "actif ayant un emploi"</t>
  </si>
  <si>
    <t>Couples avec enfant(s) composé de deux "actif ayant un emploi"</t>
  </si>
  <si>
    <t>Couples avec enfant(s) composé d'un seul homme "actif ayant un emploi"</t>
  </si>
  <si>
    <t>Couples avec enfant(s) composé d'une seule femme "actif ayant un emploi"</t>
  </si>
  <si>
    <t>Couples avec enfant(s) dont aucun des deux n'est "actif ayant un emploi"</t>
  </si>
  <si>
    <t>Non immigrés</t>
  </si>
  <si>
    <t>Population totale</t>
  </si>
  <si>
    <t>Couples selon le statut conjugual des conjoints et le nombre d'enfants de moins de 25 ans</t>
  </si>
  <si>
    <t>Couple de deux personnes mariées</t>
  </si>
  <si>
    <t>Couple de deux personnes non mariées</t>
  </si>
  <si>
    <t>Familles selon la catégorie socioprofessionnelle de la personne de référence et le nombre d'enfants de moins de 25 ans</t>
  </si>
  <si>
    <t>Agriculteurs exploitants</t>
  </si>
  <si>
    <t>Artisans. commerçants. chefs d'entreprise</t>
  </si>
  <si>
    <t>Cadres et professions intellectuelles supérieures</t>
  </si>
  <si>
    <t>Professions intermédiaires</t>
  </si>
  <si>
    <t>Employés</t>
  </si>
  <si>
    <t>Ouvriers</t>
  </si>
  <si>
    <t>Retraités</t>
  </si>
  <si>
    <t>Autres personnes sans activité professionnelle</t>
  </si>
  <si>
    <t>Français de naissance</t>
  </si>
  <si>
    <t>Français par acquisition</t>
  </si>
  <si>
    <t>Portugais</t>
  </si>
  <si>
    <t>Italiens</t>
  </si>
  <si>
    <t>Espagnols</t>
  </si>
  <si>
    <t>Autres nationalités de l'UE (à 27)</t>
  </si>
  <si>
    <t>Autres nationalités d'Europe</t>
  </si>
  <si>
    <t>Algériens</t>
  </si>
  <si>
    <t>Marocains</t>
  </si>
  <si>
    <t>Tunisiens</t>
  </si>
  <si>
    <t>Autres nationalités d'Afrique</t>
  </si>
  <si>
    <t>Turcs</t>
  </si>
  <si>
    <t>Autres nationalités</t>
  </si>
  <si>
    <t>Familles selon la nationalité de la personne de référence et le nombre d'enfants de moins de 25 ans</t>
  </si>
  <si>
    <t>Enfants selon le type de famille et le nombre d'enfants de moins de 25 ans</t>
  </si>
  <si>
    <t>Moins de 3 ans</t>
  </si>
  <si>
    <t xml:space="preserve">3 à 5 ans </t>
  </si>
  <si>
    <t xml:space="preserve">6 à 10 ans </t>
  </si>
  <si>
    <t xml:space="preserve">11 à 17 ans </t>
  </si>
  <si>
    <t>18 à 24 ans</t>
  </si>
  <si>
    <t xml:space="preserve">25 ans ou plus </t>
  </si>
  <si>
    <t>Enfants des couples par âge et selon le statut conjugual des conjoints</t>
  </si>
  <si>
    <t>Enfants par âge et selon le type de famille</t>
  </si>
  <si>
    <t>Enfants des familles par âge et nationalité de la personne de référence de la famille</t>
  </si>
  <si>
    <t>Enfants des familles par âge et catégorie socioprofessionnelle de la personne de référence de la famille</t>
  </si>
  <si>
    <t xml:space="preserve">Personnes </t>
  </si>
  <si>
    <t>Familles avec au moins un immigré</t>
  </si>
  <si>
    <t>Familles</t>
  </si>
  <si>
    <t>Familles et personnes immigrées selon la définition retenue</t>
  </si>
  <si>
    <t>Sommaire</t>
  </si>
  <si>
    <t>Fam0 : Familles et personnes immigrées selon la définition retenue</t>
  </si>
  <si>
    <t>Fam1 : Familles selon le type de famille et le nombre d'enfants de moins de 25 ans</t>
  </si>
  <si>
    <t>Fam2 : Couples selon le statut conjugual des conjoints et le nombre d'enfants de moins de 25 ans</t>
  </si>
  <si>
    <t>Fam3 : Familles selon la nationalité de la personne de référence et le nombre d'enfants de moins de 25 ans</t>
  </si>
  <si>
    <t>Fam4 : Familles selon la catégorie socioprofessionnelle de la personne de référence et le nombre d'enfants de moins de 25 ans</t>
  </si>
  <si>
    <t>Fam5 : Enfants selon le type de famille et le nombre d'enfants de moins de 25 ans</t>
  </si>
  <si>
    <t>Fam6 : Enfants par âge et selon le type de famille</t>
  </si>
  <si>
    <t>Fam7 : Enfants des couples par âge et selon le statut conjugual des conjoints</t>
  </si>
  <si>
    <t>Fam8 : Enfants des familles par âge et nationalité de la personne de référence de la famille</t>
  </si>
  <si>
    <t>Fam9 : Enfants des familles par âge et catégorie socioprofessionnelle de la personne de référence de la famille</t>
  </si>
  <si>
    <t>Personne de référence et/ou conjoint sont immigrés</t>
  </si>
  <si>
    <t>Personne de référence immigrée</t>
  </si>
  <si>
    <t>Personne de référence et son conjoint éventuel sont immigrés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</si>
  <si>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</si>
  <si>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</si>
  <si>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Note : une famille est qualifiée d'immigrée lorsque la personne de référence de la famille est immigrée.</t>
  </si>
  <si>
    <t>Note : une famille est qualifiée de non immigrée lorsque la personne de référence de la famille n'est pas immigrée.</t>
  </si>
  <si>
    <t>Note : un couple est qualifié d'immigré lorsque la personne de référence du couple est immigrée.</t>
  </si>
  <si>
    <t>Note : un couple est qualifié de non immigré lorsque la personne de référence du couple n'est pas immigrée.</t>
  </si>
  <si>
    <t>Note : un couple est qualifié d'immigré lorsque la personne de référence du couple n'est pas immigrée.</t>
  </si>
  <si>
    <t>Source : Insee, RP2016, exploitation complémentaire.</t>
  </si>
  <si>
    <t>Champ : France métropolitaine.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</si>
</sst>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sz val="11"/>
      <color rgb="FF0070C0"/>
      <name val="Calibri"/>
      <family val="2"/>
      <scheme val="minor"/>
    </font>
    <font>
      <sz val="9"/>
      <color theme="1"/>
      <name val="Calibri"/>
      <family val="2"/>
      <scheme val="minor"/>
    </font>
    <font>
      <sz val="9"/>
      <color rgb="FF000000"/>
      <name val="Calibri"/>
      <family val="2"/>
    </font>
    <font>
      <b/>
      <sz val="9"/>
      <color rgb="FF000000"/>
      <name val="Calibri"/>
      <family val="2"/>
    </font>
    <font>
      <b/>
      <sz val="9"/>
      <color theme="1"/>
      <name val="Calibri"/>
      <family val="2"/>
      <scheme val="minor"/>
    </font>
    <font>
      <sz val="9"/>
      <color theme="1"/>
      <name val="Calibri"/>
      <family val="2"/>
    </font>
    <font>
      <b/>
      <sz val="9"/>
      <color theme="1"/>
      <name val="Calibri"/>
      <family val="2"/>
    </font>
    <font>
      <i/>
      <sz val="9"/>
      <color theme="1"/>
      <name val="Calibri"/>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43">
    <xf numFmtId="0" fontId="0" fillId="0" borderId="0" xfId="0"/>
    <xf numFmtId="0" fontId="0" fillId="2" borderId="0" xfId="0" applyFill="1"/>
    <xf numFmtId="0" fontId="3" fillId="2" borderId="0" xfId="0" applyFont="1" applyFill="1"/>
    <xf numFmtId="0" fontId="4" fillId="2" borderId="0" xfId="0" applyFont="1" applyFill="1"/>
    <xf numFmtId="0" fontId="5" fillId="2" borderId="0" xfId="0" applyFont="1" applyFill="1"/>
    <xf numFmtId="0" fontId="7" fillId="2" borderId="1"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2" borderId="6"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164" fontId="0" fillId="2" borderId="8" xfId="1" applyNumberFormat="1" applyFont="1" applyFill="1" applyBorder="1"/>
    <xf numFmtId="164" fontId="0" fillId="2" borderId="9" xfId="1" applyNumberFormat="1" applyFont="1" applyFill="1" applyBorder="1"/>
    <xf numFmtId="164" fontId="2" fillId="2" borderId="7" xfId="1" applyNumberFormat="1" applyFont="1" applyFill="1" applyBorder="1"/>
    <xf numFmtId="164" fontId="0" fillId="2" borderId="10" xfId="1" applyNumberFormat="1" applyFont="1" applyFill="1" applyBorder="1"/>
    <xf numFmtId="164" fontId="0" fillId="2" borderId="0" xfId="1" applyNumberFormat="1" applyFont="1" applyFill="1" applyBorder="1"/>
    <xf numFmtId="164" fontId="2" fillId="2" borderId="5" xfId="1" applyNumberFormat="1" applyFont="1" applyFill="1" applyBorder="1"/>
    <xf numFmtId="164" fontId="2" fillId="2" borderId="2" xfId="1" applyNumberFormat="1" applyFont="1" applyFill="1" applyBorder="1"/>
    <xf numFmtId="164" fontId="2" fillId="2" borderId="3" xfId="1" applyNumberFormat="1" applyFont="1" applyFill="1" applyBorder="1"/>
    <xf numFmtId="164" fontId="2" fillId="2" borderId="4" xfId="1" applyNumberFormat="1" applyFont="1" applyFill="1" applyBorder="1"/>
    <xf numFmtId="0" fontId="5" fillId="2" borderId="7" xfId="0" applyFont="1" applyFill="1" applyBorder="1"/>
    <xf numFmtId="0" fontId="5" fillId="2" borderId="5" xfId="0" applyFont="1" applyFill="1" applyBorder="1"/>
    <xf numFmtId="164" fontId="2" fillId="2" borderId="1" xfId="1" applyNumberFormat="1" applyFont="1" applyFill="1" applyBorder="1"/>
    <xf numFmtId="0" fontId="0" fillId="2" borderId="0" xfId="0" applyFill="1" applyAlignment="1">
      <alignment wrapText="1"/>
    </xf>
    <xf numFmtId="164" fontId="9" fillId="2" borderId="7" xfId="1" applyNumberFormat="1" applyFont="1" applyFill="1" applyBorder="1" applyAlignment="1">
      <alignment vertical="center"/>
    </xf>
    <xf numFmtId="164" fontId="9" fillId="2" borderId="5" xfId="1" applyNumberFormat="1" applyFont="1" applyFill="1" applyBorder="1" applyAlignment="1">
      <alignment vertical="center"/>
    </xf>
    <xf numFmtId="164" fontId="9" fillId="2" borderId="6" xfId="1" applyNumberFormat="1" applyFont="1" applyFill="1" applyBorder="1" applyAlignment="1">
      <alignment vertical="center"/>
    </xf>
    <xf numFmtId="164" fontId="0" fillId="2" borderId="11" xfId="1" applyNumberFormat="1" applyFont="1" applyFill="1" applyBorder="1"/>
    <xf numFmtId="164" fontId="9" fillId="2" borderId="0" xfId="1" applyNumberFormat="1" applyFont="1" applyFill="1" applyBorder="1"/>
    <xf numFmtId="164" fontId="11" fillId="2" borderId="0" xfId="1" applyNumberFormat="1" applyFont="1" applyFill="1" applyBorder="1"/>
    <xf numFmtId="164" fontId="0" fillId="2" borderId="0" xfId="1" applyNumberFormat="1" applyFont="1" applyFill="1"/>
    <xf numFmtId="164" fontId="2" fillId="2" borderId="0" xfId="1" applyNumberFormat="1" applyFont="1" applyFill="1" applyBorder="1"/>
    <xf numFmtId="0" fontId="12" fillId="2" borderId="0" xfId="2" applyFill="1"/>
    <xf numFmtId="164" fontId="2" fillId="2" borderId="6" xfId="1" applyNumberFormat="1" applyFont="1" applyFill="1" applyBorder="1"/>
    <xf numFmtId="164" fontId="9" fillId="2" borderId="0" xfId="1" applyNumberFormat="1" applyFont="1" applyFill="1" applyBorder="1" applyAlignment="1">
      <alignment vertical="center"/>
    </xf>
    <xf numFmtId="164" fontId="10" fillId="2" borderId="2" xfId="1" applyNumberFormat="1" applyFont="1" applyFill="1" applyBorder="1" applyAlignment="1">
      <alignment horizontal="center" vertical="center" wrapText="1"/>
    </xf>
    <xf numFmtId="164" fontId="10" fillId="2" borderId="3" xfId="1" applyNumberFormat="1" applyFont="1" applyFill="1" applyBorder="1" applyAlignment="1">
      <alignment horizontal="center" vertical="center" wrapText="1"/>
    </xf>
    <xf numFmtId="164" fontId="10" fillId="2" borderId="4" xfId="1" applyNumberFormat="1" applyFont="1" applyFill="1" applyBorder="1" applyAlignment="1">
      <alignment horizontal="center" vertical="center" wrapText="1"/>
    </xf>
    <xf numFmtId="164" fontId="0" fillId="2" borderId="0" xfId="0" applyNumberFormat="1" applyFill="1"/>
    <xf numFmtId="164" fontId="10" fillId="2" borderId="7" xfId="1" applyNumberFormat="1" applyFont="1" applyFill="1" applyBorder="1" applyAlignment="1">
      <alignment horizontal="center" vertical="center"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heetViews>
  <sheetFormatPr baseColWidth="10" defaultRowHeight="15" x14ac:dyDescent="0.25"/>
  <cols>
    <col min="1" max="1" width="112.7109375" style="1" customWidth="1"/>
    <col min="2" max="16384" width="11.42578125" style="1"/>
  </cols>
  <sheetData>
    <row r="1" spans="1:1" x14ac:dyDescent="0.25">
      <c r="A1" s="2" t="s">
        <v>63</v>
      </c>
    </row>
    <row r="3" spans="1:1" x14ac:dyDescent="0.25">
      <c r="A3" s="35" t="s">
        <v>64</v>
      </c>
    </row>
    <row r="5" spans="1:1" x14ac:dyDescent="0.25">
      <c r="A5" s="35" t="s">
        <v>65</v>
      </c>
    </row>
    <row r="7" spans="1:1" x14ac:dyDescent="0.25">
      <c r="A7" s="35" t="s">
        <v>66</v>
      </c>
    </row>
    <row r="9" spans="1:1" x14ac:dyDescent="0.25">
      <c r="A9" s="35" t="s">
        <v>67</v>
      </c>
    </row>
    <row r="11" spans="1:1" x14ac:dyDescent="0.25">
      <c r="A11" s="35" t="s">
        <v>68</v>
      </c>
    </row>
    <row r="13" spans="1:1" x14ac:dyDescent="0.25">
      <c r="A13" s="35" t="s">
        <v>69</v>
      </c>
    </row>
    <row r="15" spans="1:1" x14ac:dyDescent="0.25">
      <c r="A15" s="35" t="s">
        <v>70</v>
      </c>
    </row>
    <row r="17" spans="1:1" x14ac:dyDescent="0.25">
      <c r="A17" s="35" t="s">
        <v>71</v>
      </c>
    </row>
    <row r="19" spans="1:1" x14ac:dyDescent="0.25">
      <c r="A19" s="35" t="s">
        <v>72</v>
      </c>
    </row>
    <row r="21" spans="1:1" x14ac:dyDescent="0.25">
      <c r="A21" s="35" t="s">
        <v>73</v>
      </c>
    </row>
  </sheetData>
  <hyperlinks>
    <hyperlink ref="A3" location="Fam0!A1" display="Fam0 : Familles et personnes immigrées selon la définition retenue"/>
    <hyperlink ref="A5" location="'Fam1'!A1" display="Fam1 : Familles selon le type de famille et le nombre d'enfants de moins de 25 ans"/>
    <hyperlink ref="A7" location="'Fam2'!A1" display="Fam2 : Couples selon le statut conjugual des conjoints et le nombre d'enfants de moins de 25 ans"/>
    <hyperlink ref="A9" location="'Fam3'!A1" display="Fam3 : Familles selon la nationalité de la personne de référence et le nombre d'enfants de moins de 25 ans"/>
    <hyperlink ref="A11" location="'Fam4'!A1" display="Fam4 : Familles selon la catégorie socioprofessionnelle de la personne de référence et le nombre d'enfants de moins de 25 ans"/>
    <hyperlink ref="A13" location="'Fam5'!A1" display="Fam5 : Enfants selon le type de famille et le nombre d'enfants de moins de 25 ans"/>
    <hyperlink ref="A15" location="'Fam6'!A1" display="Fam6 : Enfants par âge et selon le type de famille"/>
    <hyperlink ref="A17" location="'Fam7'!A1" display="Fam7 : Enfants des couples par âge et selon le statut conjugual des conjoints"/>
    <hyperlink ref="A19" location="'Fam8'!A1" display="Fam8 : Enfants des familles par âge et nationalité de la personne de référence de la famille"/>
    <hyperlink ref="A21" location="'Fam9'!A1" display="Fam9 : Enfants des familles par âge et catégorie socioprofessionnelle de la personne de référence de la famill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9" x14ac:dyDescent="0.25">
      <c r="A1" s="2" t="s">
        <v>57</v>
      </c>
    </row>
    <row r="2" spans="1:9" x14ac:dyDescent="0.25">
      <c r="A2" s="3" t="s">
        <v>1</v>
      </c>
    </row>
    <row r="3" spans="1:9" ht="39.75" customHeight="1" x14ac:dyDescent="0.25">
      <c r="A3" s="4"/>
      <c r="B3" s="6" t="s">
        <v>49</v>
      </c>
      <c r="C3" s="7" t="s">
        <v>50</v>
      </c>
      <c r="D3" s="7" t="s">
        <v>51</v>
      </c>
      <c r="E3" s="7" t="s">
        <v>52</v>
      </c>
      <c r="F3" s="7" t="s">
        <v>53</v>
      </c>
      <c r="G3" s="8" t="s">
        <v>54</v>
      </c>
      <c r="H3" s="9" t="s">
        <v>7</v>
      </c>
    </row>
    <row r="4" spans="1:9" x14ac:dyDescent="0.25">
      <c r="A4" s="12" t="s">
        <v>34</v>
      </c>
      <c r="B4" s="14"/>
      <c r="C4" s="15"/>
      <c r="D4" s="15"/>
      <c r="E4" s="15"/>
      <c r="F4" s="15"/>
      <c r="G4" s="15"/>
      <c r="H4" s="16">
        <f>SUM(B4:G4)</f>
        <v>0</v>
      </c>
      <c r="I4" s="41"/>
    </row>
    <row r="5" spans="1:9" x14ac:dyDescent="0.25">
      <c r="A5" s="11" t="s">
        <v>35</v>
      </c>
      <c r="B5" s="17">
        <v>144830.10999999999</v>
      </c>
      <c r="C5" s="18">
        <v>169588.81</v>
      </c>
      <c r="D5" s="18">
        <v>308174.09999999998</v>
      </c>
      <c r="E5" s="18">
        <v>417693.27</v>
      </c>
      <c r="F5" s="18">
        <v>263145.84000000003</v>
      </c>
      <c r="G5" s="18">
        <v>126284.75</v>
      </c>
      <c r="H5" s="19">
        <f t="shared" ref="H5:H16" si="0">SUM(B5:G5)</f>
        <v>1429716.8800000001</v>
      </c>
      <c r="I5" s="41"/>
    </row>
    <row r="6" spans="1:9" x14ac:dyDescent="0.25">
      <c r="A6" s="11" t="s">
        <v>36</v>
      </c>
      <c r="B6" s="17">
        <v>15826.35</v>
      </c>
      <c r="C6" s="18">
        <v>17065.32</v>
      </c>
      <c r="D6" s="18">
        <v>32642.880000000001</v>
      </c>
      <c r="E6" s="18">
        <v>55847.54</v>
      </c>
      <c r="F6" s="18">
        <v>40816.589999999997</v>
      </c>
      <c r="G6" s="18">
        <v>20833.91</v>
      </c>
      <c r="H6" s="19">
        <f t="shared" si="0"/>
        <v>183032.59</v>
      </c>
      <c r="I6" s="41"/>
    </row>
    <row r="7" spans="1:9" x14ac:dyDescent="0.25">
      <c r="A7" s="11" t="s">
        <v>37</v>
      </c>
      <c r="B7" s="17">
        <v>5829.72</v>
      </c>
      <c r="C7" s="18">
        <v>6088.64</v>
      </c>
      <c r="D7" s="18">
        <v>10969.45</v>
      </c>
      <c r="E7" s="18">
        <v>13250.55</v>
      </c>
      <c r="F7" s="18">
        <v>6574.13</v>
      </c>
      <c r="G7" s="18">
        <v>5669.3</v>
      </c>
      <c r="H7" s="19">
        <f t="shared" si="0"/>
        <v>48381.79</v>
      </c>
      <c r="I7" s="41"/>
    </row>
    <row r="8" spans="1:9" x14ac:dyDescent="0.25">
      <c r="A8" s="11" t="s">
        <v>38</v>
      </c>
      <c r="B8" s="17">
        <v>5930.45</v>
      </c>
      <c r="C8" s="18">
        <v>5898.25</v>
      </c>
      <c r="D8" s="18">
        <v>10060.06</v>
      </c>
      <c r="E8" s="18">
        <v>11537.1</v>
      </c>
      <c r="F8" s="18">
        <v>5762.37</v>
      </c>
      <c r="G8" s="18">
        <v>4400.1099999999997</v>
      </c>
      <c r="H8" s="19">
        <f t="shared" si="0"/>
        <v>43588.340000000004</v>
      </c>
      <c r="I8" s="41"/>
    </row>
    <row r="9" spans="1:9" x14ac:dyDescent="0.25">
      <c r="A9" s="11" t="s">
        <v>39</v>
      </c>
      <c r="B9" s="17">
        <v>22756.52</v>
      </c>
      <c r="C9" s="18">
        <v>23552.9</v>
      </c>
      <c r="D9" s="18">
        <v>40726.660000000003</v>
      </c>
      <c r="E9" s="18">
        <v>50849.58</v>
      </c>
      <c r="F9" s="18">
        <v>17996.830000000002</v>
      </c>
      <c r="G9" s="18">
        <v>6679.26</v>
      </c>
      <c r="H9" s="19">
        <f t="shared" si="0"/>
        <v>162561.75</v>
      </c>
      <c r="I9" s="41"/>
    </row>
    <row r="10" spans="1:9" x14ac:dyDescent="0.25">
      <c r="A10" s="11" t="s">
        <v>40</v>
      </c>
      <c r="B10" s="17">
        <v>12017.06</v>
      </c>
      <c r="C10" s="18">
        <v>12135.82</v>
      </c>
      <c r="D10" s="18">
        <v>18363.509999999998</v>
      </c>
      <c r="E10" s="18">
        <v>19700.900000000001</v>
      </c>
      <c r="F10" s="18">
        <v>8277.7000000000007</v>
      </c>
      <c r="G10" s="18">
        <v>2633.71</v>
      </c>
      <c r="H10" s="19">
        <f t="shared" si="0"/>
        <v>73128.700000000012</v>
      </c>
      <c r="I10" s="41"/>
    </row>
    <row r="11" spans="1:9" x14ac:dyDescent="0.25">
      <c r="A11" s="11" t="s">
        <v>41</v>
      </c>
      <c r="B11" s="17">
        <v>36293.660000000003</v>
      </c>
      <c r="C11" s="18">
        <v>33481.15</v>
      </c>
      <c r="D11" s="18">
        <v>48434.720000000001</v>
      </c>
      <c r="E11" s="18">
        <v>48220.38</v>
      </c>
      <c r="F11" s="18">
        <v>31616.76</v>
      </c>
      <c r="G11" s="18">
        <v>27391.59</v>
      </c>
      <c r="H11" s="19">
        <f t="shared" si="0"/>
        <v>225438.26</v>
      </c>
      <c r="I11" s="41"/>
    </row>
    <row r="12" spans="1:9" x14ac:dyDescent="0.25">
      <c r="A12" s="11" t="s">
        <v>42</v>
      </c>
      <c r="B12" s="17">
        <v>35183.730000000003</v>
      </c>
      <c r="C12" s="18">
        <v>33181.18</v>
      </c>
      <c r="D12" s="18">
        <v>46095.67</v>
      </c>
      <c r="E12" s="18">
        <v>47446.35</v>
      </c>
      <c r="F12" s="18">
        <v>34462</v>
      </c>
      <c r="G12" s="18">
        <v>23782.22</v>
      </c>
      <c r="H12" s="19">
        <f t="shared" si="0"/>
        <v>220151.15</v>
      </c>
      <c r="I12" s="41"/>
    </row>
    <row r="13" spans="1:9" x14ac:dyDescent="0.25">
      <c r="A13" s="11" t="s">
        <v>43</v>
      </c>
      <c r="B13" s="17">
        <v>17572.41</v>
      </c>
      <c r="C13" s="18">
        <v>14864.42</v>
      </c>
      <c r="D13" s="18">
        <v>17319.650000000001</v>
      </c>
      <c r="E13" s="18">
        <v>15503.17</v>
      </c>
      <c r="F13" s="18">
        <v>10665.25</v>
      </c>
      <c r="G13" s="18">
        <v>6753.75</v>
      </c>
      <c r="H13" s="19">
        <f t="shared" si="0"/>
        <v>82678.649999999994</v>
      </c>
      <c r="I13" s="41"/>
    </row>
    <row r="14" spans="1:9" x14ac:dyDescent="0.25">
      <c r="A14" s="11" t="s">
        <v>44</v>
      </c>
      <c r="B14" s="17">
        <v>55448.06</v>
      </c>
      <c r="C14" s="18">
        <v>53057.03</v>
      </c>
      <c r="D14" s="18">
        <v>79691.81</v>
      </c>
      <c r="E14" s="18">
        <v>81003.09</v>
      </c>
      <c r="F14" s="18">
        <v>41267.919999999998</v>
      </c>
      <c r="G14" s="18">
        <v>14049.48</v>
      </c>
      <c r="H14" s="19">
        <f t="shared" si="0"/>
        <v>324517.38999999996</v>
      </c>
      <c r="I14" s="41"/>
    </row>
    <row r="15" spans="1:9" x14ac:dyDescent="0.25">
      <c r="A15" s="11" t="s">
        <v>45</v>
      </c>
      <c r="B15" s="17">
        <v>15778.15</v>
      </c>
      <c r="C15" s="18">
        <v>16581.62</v>
      </c>
      <c r="D15" s="18">
        <v>28560.99</v>
      </c>
      <c r="E15" s="18">
        <v>37452.089999999997</v>
      </c>
      <c r="F15" s="18">
        <v>23225.07</v>
      </c>
      <c r="G15" s="18">
        <v>8657.15</v>
      </c>
      <c r="H15" s="19">
        <f t="shared" si="0"/>
        <v>130255.06999999998</v>
      </c>
      <c r="I15" s="41"/>
    </row>
    <row r="16" spans="1:9" x14ac:dyDescent="0.25">
      <c r="A16" s="13" t="s">
        <v>46</v>
      </c>
      <c r="B16" s="17">
        <v>28745.040000000001</v>
      </c>
      <c r="C16" s="18">
        <v>27459.58</v>
      </c>
      <c r="D16" s="18">
        <v>41918.54</v>
      </c>
      <c r="E16" s="18">
        <v>47203.360000000001</v>
      </c>
      <c r="F16" s="18">
        <v>24742.07</v>
      </c>
      <c r="G16" s="18">
        <v>9900.82</v>
      </c>
      <c r="H16" s="19">
        <f t="shared" si="0"/>
        <v>179969.41000000003</v>
      </c>
      <c r="I16" s="41"/>
    </row>
    <row r="17" spans="1:9" x14ac:dyDescent="0.25">
      <c r="A17" s="10" t="s">
        <v>7</v>
      </c>
      <c r="B17" s="20">
        <f>SUM(B4:B16)</f>
        <v>396211.25999999995</v>
      </c>
      <c r="C17" s="21">
        <f t="shared" ref="C17:H17" si="1">SUM(C4:C16)</f>
        <v>412954.72000000003</v>
      </c>
      <c r="D17" s="21">
        <f t="shared" si="1"/>
        <v>682958.04</v>
      </c>
      <c r="E17" s="21">
        <f t="shared" si="1"/>
        <v>845707.37999999989</v>
      </c>
      <c r="F17" s="21">
        <f t="shared" si="1"/>
        <v>508552.53000000009</v>
      </c>
      <c r="G17" s="22">
        <f t="shared" si="1"/>
        <v>257036.05</v>
      </c>
      <c r="H17" s="25">
        <f t="shared" si="1"/>
        <v>3103419.9800000004</v>
      </c>
    </row>
    <row r="18" spans="1:9" x14ac:dyDescent="0.25">
      <c r="A18" s="31" t="s">
        <v>79</v>
      </c>
      <c r="B18" s="34"/>
      <c r="C18" s="34"/>
      <c r="D18" s="34"/>
      <c r="E18" s="34"/>
      <c r="F18" s="34"/>
      <c r="G18" s="34"/>
      <c r="H18" s="34"/>
    </row>
    <row r="19" spans="1:9" x14ac:dyDescent="0.25">
      <c r="A19" s="31" t="s">
        <v>85</v>
      </c>
      <c r="B19" s="34"/>
      <c r="C19" s="34"/>
      <c r="D19" s="34"/>
      <c r="E19" s="34"/>
      <c r="F19" s="34"/>
      <c r="G19" s="34"/>
      <c r="H19" s="34"/>
    </row>
    <row r="20" spans="1:9" x14ac:dyDescent="0.25">
      <c r="A20" s="31" t="str">
        <f>IF(1&lt;2,"Lecture : "&amp;ROUND(F6,0)&amp;" enfants de 18 à 24 ans vivent dans une famille immigrée dont la personne de référence est française par acquisition.","")</f>
        <v>Lecture : 40817 enfants de 18 à 24 ans vivent dans une famille immigrée dont la personne de référence est française par acquisition.</v>
      </c>
      <c r="B20" s="34"/>
      <c r="C20" s="34"/>
      <c r="D20" s="34"/>
      <c r="E20" s="34"/>
      <c r="F20" s="34"/>
      <c r="G20" s="34"/>
      <c r="H20" s="34"/>
    </row>
    <row r="21" spans="1:9" x14ac:dyDescent="0.25">
      <c r="A21" s="32" t="s">
        <v>84</v>
      </c>
      <c r="B21" s="34"/>
      <c r="C21" s="34"/>
      <c r="D21" s="34"/>
      <c r="E21" s="34"/>
      <c r="F21" s="34"/>
      <c r="G21" s="34"/>
      <c r="H21" s="34"/>
    </row>
    <row r="23" spans="1:9" x14ac:dyDescent="0.25">
      <c r="A23" s="3" t="s">
        <v>20</v>
      </c>
    </row>
    <row r="24" spans="1:9" x14ac:dyDescent="0.25">
      <c r="A24" s="4"/>
      <c r="B24" s="6" t="s">
        <v>49</v>
      </c>
      <c r="C24" s="7" t="s">
        <v>50</v>
      </c>
      <c r="D24" s="7" t="s">
        <v>51</v>
      </c>
      <c r="E24" s="7" t="s">
        <v>52</v>
      </c>
      <c r="F24" s="7" t="s">
        <v>53</v>
      </c>
      <c r="G24" s="8" t="s">
        <v>54</v>
      </c>
      <c r="H24" s="9" t="s">
        <v>7</v>
      </c>
    </row>
    <row r="25" spans="1:9" x14ac:dyDescent="0.25">
      <c r="A25" s="12" t="s">
        <v>34</v>
      </c>
      <c r="B25" s="14">
        <v>1721854.02</v>
      </c>
      <c r="C25" s="15">
        <v>1844105.29</v>
      </c>
      <c r="D25" s="15">
        <v>3176633.48</v>
      </c>
      <c r="E25" s="15">
        <v>4448279.8099999996</v>
      </c>
      <c r="F25" s="15">
        <v>2121030.61</v>
      </c>
      <c r="G25" s="15">
        <v>916275.62</v>
      </c>
      <c r="H25" s="16">
        <f>SUM(B25:G25)</f>
        <v>14228178.829999998</v>
      </c>
      <c r="I25" s="41"/>
    </row>
    <row r="26" spans="1:9" x14ac:dyDescent="0.25">
      <c r="A26" s="11" t="s">
        <v>35</v>
      </c>
      <c r="B26" s="17">
        <v>23387.81</v>
      </c>
      <c r="C26" s="18">
        <v>24904.49</v>
      </c>
      <c r="D26" s="18">
        <v>40101.31</v>
      </c>
      <c r="E26" s="18">
        <v>48642.77</v>
      </c>
      <c r="F26" s="18">
        <v>24271.33</v>
      </c>
      <c r="G26" s="18">
        <v>10241.51</v>
      </c>
      <c r="H26" s="19">
        <f t="shared" ref="H26:H37" si="2">SUM(B26:G26)</f>
        <v>171549.22000000003</v>
      </c>
      <c r="I26" s="41"/>
    </row>
    <row r="27" spans="1:9" x14ac:dyDescent="0.25">
      <c r="A27" s="11" t="s">
        <v>36</v>
      </c>
      <c r="B27" s="17">
        <v>2303.2800000000002</v>
      </c>
      <c r="C27" s="18">
        <v>2898.26</v>
      </c>
      <c r="D27" s="18">
        <v>5085.01</v>
      </c>
      <c r="E27" s="18">
        <v>5901.98</v>
      </c>
      <c r="F27" s="18">
        <v>1725.6</v>
      </c>
      <c r="G27" s="18">
        <v>219.6</v>
      </c>
      <c r="H27" s="19">
        <f t="shared" si="2"/>
        <v>18133.73</v>
      </c>
      <c r="I27" s="41"/>
    </row>
    <row r="28" spans="1:9" x14ac:dyDescent="0.25">
      <c r="A28" s="11" t="s">
        <v>37</v>
      </c>
      <c r="B28" s="17">
        <v>257.29000000000002</v>
      </c>
      <c r="C28" s="18">
        <v>343.13</v>
      </c>
      <c r="D28" s="18">
        <v>725.72</v>
      </c>
      <c r="E28" s="18">
        <v>1461.19</v>
      </c>
      <c r="F28" s="18">
        <v>1013.58</v>
      </c>
      <c r="G28" s="18">
        <v>438.63</v>
      </c>
      <c r="H28" s="19">
        <f t="shared" si="2"/>
        <v>4239.54</v>
      </c>
      <c r="I28" s="41"/>
    </row>
    <row r="29" spans="1:9" x14ac:dyDescent="0.25">
      <c r="A29" s="11" t="s">
        <v>38</v>
      </c>
      <c r="B29" s="17">
        <v>280.13</v>
      </c>
      <c r="C29" s="18">
        <v>427.79</v>
      </c>
      <c r="D29" s="18">
        <v>800.45</v>
      </c>
      <c r="E29" s="18">
        <v>1167.43</v>
      </c>
      <c r="F29" s="18">
        <v>719.97</v>
      </c>
      <c r="G29" s="18">
        <v>129.9</v>
      </c>
      <c r="H29" s="19">
        <f t="shared" si="2"/>
        <v>3525.6700000000005</v>
      </c>
      <c r="I29" s="41"/>
    </row>
    <row r="30" spans="1:9" x14ac:dyDescent="0.25">
      <c r="A30" s="11" t="s">
        <v>39</v>
      </c>
      <c r="B30" s="17">
        <v>291.35000000000002</v>
      </c>
      <c r="C30" s="18">
        <v>209.75</v>
      </c>
      <c r="D30" s="18">
        <v>462.45</v>
      </c>
      <c r="E30" s="18">
        <v>635.11</v>
      </c>
      <c r="F30" s="18">
        <v>221.04</v>
      </c>
      <c r="G30" s="18">
        <v>167.52</v>
      </c>
      <c r="H30" s="19">
        <f t="shared" si="2"/>
        <v>1987.2199999999998</v>
      </c>
      <c r="I30" s="41"/>
    </row>
    <row r="31" spans="1:9" x14ac:dyDescent="0.25">
      <c r="A31" s="11" t="s">
        <v>40</v>
      </c>
      <c r="B31" s="17">
        <v>188.6</v>
      </c>
      <c r="C31" s="18">
        <v>166.38</v>
      </c>
      <c r="D31" s="18">
        <v>321.45999999999998</v>
      </c>
      <c r="E31" s="18">
        <v>383.52</v>
      </c>
      <c r="F31" s="18">
        <v>170.84</v>
      </c>
      <c r="G31" s="18">
        <v>64.12</v>
      </c>
      <c r="H31" s="19">
        <f t="shared" si="2"/>
        <v>1294.92</v>
      </c>
      <c r="I31" s="41"/>
    </row>
    <row r="32" spans="1:9" x14ac:dyDescent="0.25">
      <c r="A32" s="11" t="s">
        <v>41</v>
      </c>
      <c r="B32" s="17">
        <v>387.35</v>
      </c>
      <c r="C32" s="18">
        <v>439.68</v>
      </c>
      <c r="D32" s="18">
        <v>894.26</v>
      </c>
      <c r="E32" s="18">
        <v>1882.95</v>
      </c>
      <c r="F32" s="18">
        <v>1683.1</v>
      </c>
      <c r="G32" s="18">
        <v>1055.75</v>
      </c>
      <c r="H32" s="19">
        <f t="shared" si="2"/>
        <v>6343.09</v>
      </c>
      <c r="I32" s="41"/>
    </row>
    <row r="33" spans="1:13" x14ac:dyDescent="0.25">
      <c r="A33" s="11" t="s">
        <v>42</v>
      </c>
      <c r="B33" s="17">
        <v>468.59</v>
      </c>
      <c r="C33" s="18">
        <v>437.85</v>
      </c>
      <c r="D33" s="18">
        <v>642.69000000000005</v>
      </c>
      <c r="E33" s="18">
        <v>683.53</v>
      </c>
      <c r="F33" s="18">
        <v>271.63</v>
      </c>
      <c r="G33" s="18">
        <v>105.92</v>
      </c>
      <c r="H33" s="19">
        <f t="shared" si="2"/>
        <v>2610.21</v>
      </c>
      <c r="I33" s="41"/>
    </row>
    <row r="34" spans="1:13" x14ac:dyDescent="0.25">
      <c r="A34" s="11" t="s">
        <v>43</v>
      </c>
      <c r="B34" s="17">
        <v>637.15</v>
      </c>
      <c r="C34" s="18">
        <v>487.4</v>
      </c>
      <c r="D34" s="18">
        <v>651.67999999999995</v>
      </c>
      <c r="E34" s="18">
        <v>298.39</v>
      </c>
      <c r="F34" s="18">
        <v>149.76</v>
      </c>
      <c r="G34" s="18">
        <v>49.3</v>
      </c>
      <c r="H34" s="19">
        <f t="shared" si="2"/>
        <v>2273.6800000000003</v>
      </c>
      <c r="I34" s="41"/>
    </row>
    <row r="35" spans="1:13" x14ac:dyDescent="0.25">
      <c r="A35" s="11" t="s">
        <v>44</v>
      </c>
      <c r="B35" s="17">
        <v>611.92999999999995</v>
      </c>
      <c r="C35" s="18">
        <v>505.17</v>
      </c>
      <c r="D35" s="18">
        <v>701.57</v>
      </c>
      <c r="E35" s="18">
        <v>767.88</v>
      </c>
      <c r="F35" s="18">
        <v>406.49</v>
      </c>
      <c r="G35" s="18">
        <v>107.72</v>
      </c>
      <c r="H35" s="19">
        <f t="shared" si="2"/>
        <v>3100.7599999999998</v>
      </c>
      <c r="I35" s="41"/>
      <c r="J35" s="41"/>
      <c r="K35" s="41"/>
      <c r="L35" s="41"/>
      <c r="M35" s="41"/>
    </row>
    <row r="36" spans="1:13" x14ac:dyDescent="0.25">
      <c r="A36" s="11" t="s">
        <v>45</v>
      </c>
      <c r="B36" s="17">
        <v>261.32</v>
      </c>
      <c r="C36" s="18">
        <v>264.85000000000002</v>
      </c>
      <c r="D36" s="18">
        <v>437.67</v>
      </c>
      <c r="E36" s="18">
        <v>388.97</v>
      </c>
      <c r="F36" s="18">
        <v>131.51</v>
      </c>
      <c r="G36" s="18">
        <v>28.38</v>
      </c>
      <c r="H36" s="19">
        <f t="shared" si="2"/>
        <v>1512.7000000000003</v>
      </c>
      <c r="I36" s="41"/>
      <c r="J36" s="41"/>
      <c r="K36" s="41"/>
      <c r="L36" s="41"/>
      <c r="M36" s="41"/>
    </row>
    <row r="37" spans="1:13" x14ac:dyDescent="0.25">
      <c r="A37" s="13" t="s">
        <v>46</v>
      </c>
      <c r="B37" s="17">
        <v>378.22</v>
      </c>
      <c r="C37" s="18">
        <v>303.75</v>
      </c>
      <c r="D37" s="18">
        <v>531.96</v>
      </c>
      <c r="E37" s="18">
        <v>535.52</v>
      </c>
      <c r="F37" s="18">
        <v>192.52</v>
      </c>
      <c r="G37" s="18">
        <v>72.2</v>
      </c>
      <c r="H37" s="19">
        <f t="shared" si="2"/>
        <v>2014.17</v>
      </c>
      <c r="I37" s="41"/>
      <c r="J37" s="41"/>
      <c r="K37" s="41"/>
      <c r="L37" s="41"/>
      <c r="M37" s="41"/>
    </row>
    <row r="38" spans="1:13" x14ac:dyDescent="0.25">
      <c r="A38" s="10" t="s">
        <v>7</v>
      </c>
      <c r="B38" s="20">
        <f>SUM(B25:B37)</f>
        <v>1751307.0400000003</v>
      </c>
      <c r="C38" s="21">
        <f t="shared" ref="C38" si="3">SUM(C25:C37)</f>
        <v>1875493.7899999998</v>
      </c>
      <c r="D38" s="21">
        <f t="shared" ref="D38" si="4">SUM(D25:D37)</f>
        <v>3227989.71</v>
      </c>
      <c r="E38" s="21">
        <f t="shared" ref="E38" si="5">SUM(E25:E37)</f>
        <v>4511029.0499999989</v>
      </c>
      <c r="F38" s="21">
        <f t="shared" ref="F38" si="6">SUM(F25:F37)</f>
        <v>2151987.98</v>
      </c>
      <c r="G38" s="22">
        <f t="shared" ref="G38" si="7">SUM(G25:G37)</f>
        <v>928956.17</v>
      </c>
      <c r="H38" s="25">
        <f t="shared" ref="H38" si="8">SUM(H25:H37)</f>
        <v>14446763.739999998</v>
      </c>
    </row>
    <row r="39" spans="1:13" x14ac:dyDescent="0.25">
      <c r="A39" s="31" t="s">
        <v>80</v>
      </c>
      <c r="B39" s="34"/>
      <c r="C39" s="34"/>
      <c r="D39" s="34"/>
      <c r="E39" s="34"/>
      <c r="F39" s="34"/>
      <c r="G39" s="34"/>
      <c r="H39" s="34"/>
    </row>
    <row r="40" spans="1:13" x14ac:dyDescent="0.25">
      <c r="A40" s="31" t="s">
        <v>85</v>
      </c>
      <c r="B40" s="34"/>
      <c r="C40" s="34"/>
      <c r="D40" s="34"/>
      <c r="E40" s="34"/>
      <c r="F40" s="34"/>
      <c r="G40" s="34"/>
      <c r="H40" s="34"/>
    </row>
    <row r="41" spans="1:13" x14ac:dyDescent="0.25">
      <c r="A41" s="31" t="str">
        <f>IF(1&lt;2,"Lecture : "&amp;ROUND(F26,0)&amp;" enfants de 18 à 24 ans vivent dans une famille non immigrée dont la personne de référence est française par acquisition.","")</f>
        <v>Lecture : 24271 enfants de 18 à 24 ans vivent dans une famille non immigrée dont la personne de référence est française par acquisition.</v>
      </c>
      <c r="B41" s="34"/>
      <c r="C41" s="34"/>
      <c r="D41" s="34"/>
      <c r="E41" s="34"/>
      <c r="F41" s="34"/>
      <c r="G41" s="34"/>
      <c r="H41" s="34"/>
    </row>
    <row r="42" spans="1:13" x14ac:dyDescent="0.25">
      <c r="A42" s="32" t="s">
        <v>84</v>
      </c>
      <c r="B42" s="34"/>
      <c r="C42" s="34"/>
      <c r="D42" s="34"/>
      <c r="E42" s="34"/>
      <c r="F42" s="34"/>
      <c r="G42" s="34"/>
      <c r="H42" s="34"/>
    </row>
    <row r="44" spans="1:13" x14ac:dyDescent="0.25">
      <c r="A44" s="3" t="s">
        <v>21</v>
      </c>
    </row>
    <row r="45" spans="1:13" x14ac:dyDescent="0.25">
      <c r="A45" s="4"/>
      <c r="B45" s="6" t="s">
        <v>49</v>
      </c>
      <c r="C45" s="7" t="s">
        <v>50</v>
      </c>
      <c r="D45" s="7" t="s">
        <v>51</v>
      </c>
      <c r="E45" s="7" t="s">
        <v>52</v>
      </c>
      <c r="F45" s="7" t="s">
        <v>53</v>
      </c>
      <c r="G45" s="8" t="s">
        <v>54</v>
      </c>
      <c r="H45" s="9" t="s">
        <v>7</v>
      </c>
    </row>
    <row r="46" spans="1:13" x14ac:dyDescent="0.25">
      <c r="A46" s="12" t="s">
        <v>34</v>
      </c>
      <c r="B46" s="14">
        <f t="shared" ref="B46:H48" si="9">B4+B25</f>
        <v>1721854.02</v>
      </c>
      <c r="C46" s="15">
        <f t="shared" si="9"/>
        <v>1844105.29</v>
      </c>
      <c r="D46" s="15">
        <f t="shared" si="9"/>
        <v>3176633.48</v>
      </c>
      <c r="E46" s="15">
        <f t="shared" si="9"/>
        <v>4448279.8099999996</v>
      </c>
      <c r="F46" s="15">
        <f t="shared" si="9"/>
        <v>2121030.61</v>
      </c>
      <c r="G46" s="15">
        <f t="shared" si="9"/>
        <v>916275.62</v>
      </c>
      <c r="H46" s="16">
        <f t="shared" si="9"/>
        <v>14228178.829999998</v>
      </c>
    </row>
    <row r="47" spans="1:13" x14ac:dyDescent="0.25">
      <c r="A47" s="11" t="s">
        <v>35</v>
      </c>
      <c r="B47" s="17">
        <f t="shared" si="9"/>
        <v>168217.91999999998</v>
      </c>
      <c r="C47" s="18">
        <f t="shared" si="9"/>
        <v>194493.3</v>
      </c>
      <c r="D47" s="18">
        <f t="shared" si="9"/>
        <v>348275.41</v>
      </c>
      <c r="E47" s="18">
        <f t="shared" si="9"/>
        <v>466336.04000000004</v>
      </c>
      <c r="F47" s="18">
        <f t="shared" si="9"/>
        <v>287417.17000000004</v>
      </c>
      <c r="G47" s="18">
        <f t="shared" si="9"/>
        <v>136526.26</v>
      </c>
      <c r="H47" s="19">
        <f t="shared" si="9"/>
        <v>1601266.1</v>
      </c>
    </row>
    <row r="48" spans="1:13" x14ac:dyDescent="0.25">
      <c r="A48" s="11" t="s">
        <v>36</v>
      </c>
      <c r="B48" s="17">
        <f t="shared" si="9"/>
        <v>18129.63</v>
      </c>
      <c r="C48" s="18">
        <f t="shared" si="9"/>
        <v>19963.580000000002</v>
      </c>
      <c r="D48" s="18">
        <f t="shared" si="9"/>
        <v>37727.89</v>
      </c>
      <c r="E48" s="18">
        <f t="shared" si="9"/>
        <v>61749.520000000004</v>
      </c>
      <c r="F48" s="18">
        <f t="shared" si="9"/>
        <v>42542.189999999995</v>
      </c>
      <c r="G48" s="18">
        <f t="shared" si="9"/>
        <v>21053.51</v>
      </c>
      <c r="H48" s="19">
        <f t="shared" si="9"/>
        <v>201166.32</v>
      </c>
    </row>
    <row r="49" spans="1:8" x14ac:dyDescent="0.25">
      <c r="A49" s="11" t="s">
        <v>37</v>
      </c>
      <c r="B49" s="17">
        <f t="shared" ref="B49:H49" si="10">B7+B28</f>
        <v>6087.01</v>
      </c>
      <c r="C49" s="18">
        <f t="shared" si="10"/>
        <v>6431.77</v>
      </c>
      <c r="D49" s="18">
        <f t="shared" si="10"/>
        <v>11695.17</v>
      </c>
      <c r="E49" s="18">
        <f t="shared" si="10"/>
        <v>14711.74</v>
      </c>
      <c r="F49" s="18">
        <f t="shared" si="10"/>
        <v>7587.71</v>
      </c>
      <c r="G49" s="18">
        <f t="shared" si="10"/>
        <v>6107.93</v>
      </c>
      <c r="H49" s="19">
        <f t="shared" si="10"/>
        <v>52621.33</v>
      </c>
    </row>
    <row r="50" spans="1:8" x14ac:dyDescent="0.25">
      <c r="A50" s="11" t="s">
        <v>38</v>
      </c>
      <c r="B50" s="17">
        <f t="shared" ref="B50:H50" si="11">B8+B29</f>
        <v>6210.58</v>
      </c>
      <c r="C50" s="18">
        <f t="shared" si="11"/>
        <v>6326.04</v>
      </c>
      <c r="D50" s="18">
        <f t="shared" si="11"/>
        <v>10860.51</v>
      </c>
      <c r="E50" s="18">
        <f t="shared" si="11"/>
        <v>12704.53</v>
      </c>
      <c r="F50" s="18">
        <f t="shared" si="11"/>
        <v>6482.34</v>
      </c>
      <c r="G50" s="18">
        <f t="shared" si="11"/>
        <v>4530.0099999999993</v>
      </c>
      <c r="H50" s="19">
        <f t="shared" si="11"/>
        <v>47114.01</v>
      </c>
    </row>
    <row r="51" spans="1:8" x14ac:dyDescent="0.25">
      <c r="A51" s="11" t="s">
        <v>39</v>
      </c>
      <c r="B51" s="17">
        <f t="shared" ref="B51:H51" si="12">B9+B30</f>
        <v>23047.87</v>
      </c>
      <c r="C51" s="18">
        <f t="shared" si="12"/>
        <v>23762.65</v>
      </c>
      <c r="D51" s="18">
        <f t="shared" si="12"/>
        <v>41189.11</v>
      </c>
      <c r="E51" s="18">
        <f t="shared" si="12"/>
        <v>51484.69</v>
      </c>
      <c r="F51" s="18">
        <f t="shared" si="12"/>
        <v>18217.870000000003</v>
      </c>
      <c r="G51" s="18">
        <f t="shared" si="12"/>
        <v>6846.7800000000007</v>
      </c>
      <c r="H51" s="19">
        <f t="shared" si="12"/>
        <v>164548.97</v>
      </c>
    </row>
    <row r="52" spans="1:8" x14ac:dyDescent="0.25">
      <c r="A52" s="11" t="s">
        <v>40</v>
      </c>
      <c r="B52" s="17">
        <f t="shared" ref="B52:H52" si="13">B10+B31</f>
        <v>12205.66</v>
      </c>
      <c r="C52" s="18">
        <f t="shared" si="13"/>
        <v>12302.199999999999</v>
      </c>
      <c r="D52" s="18">
        <f t="shared" si="13"/>
        <v>18684.969999999998</v>
      </c>
      <c r="E52" s="18">
        <f t="shared" si="13"/>
        <v>20084.420000000002</v>
      </c>
      <c r="F52" s="18">
        <f t="shared" si="13"/>
        <v>8448.5400000000009</v>
      </c>
      <c r="G52" s="18">
        <f t="shared" si="13"/>
        <v>2697.83</v>
      </c>
      <c r="H52" s="19">
        <f t="shared" si="13"/>
        <v>74423.62000000001</v>
      </c>
    </row>
    <row r="53" spans="1:8" x14ac:dyDescent="0.25">
      <c r="A53" s="11" t="s">
        <v>41</v>
      </c>
      <c r="B53" s="17">
        <f t="shared" ref="B53:H53" si="14">B11+B32</f>
        <v>36681.01</v>
      </c>
      <c r="C53" s="18">
        <f t="shared" si="14"/>
        <v>33920.83</v>
      </c>
      <c r="D53" s="18">
        <f t="shared" si="14"/>
        <v>49328.98</v>
      </c>
      <c r="E53" s="18">
        <f t="shared" si="14"/>
        <v>50103.329999999994</v>
      </c>
      <c r="F53" s="18">
        <f t="shared" si="14"/>
        <v>33299.86</v>
      </c>
      <c r="G53" s="18">
        <f t="shared" si="14"/>
        <v>28447.34</v>
      </c>
      <c r="H53" s="19">
        <f t="shared" si="14"/>
        <v>231781.35</v>
      </c>
    </row>
    <row r="54" spans="1:8" x14ac:dyDescent="0.25">
      <c r="A54" s="11" t="s">
        <v>42</v>
      </c>
      <c r="B54" s="17">
        <f t="shared" ref="B54:H54" si="15">B12+B33</f>
        <v>35652.32</v>
      </c>
      <c r="C54" s="18">
        <f t="shared" si="15"/>
        <v>33619.03</v>
      </c>
      <c r="D54" s="18">
        <f t="shared" si="15"/>
        <v>46738.36</v>
      </c>
      <c r="E54" s="18">
        <f t="shared" si="15"/>
        <v>48129.88</v>
      </c>
      <c r="F54" s="18">
        <f t="shared" si="15"/>
        <v>34733.629999999997</v>
      </c>
      <c r="G54" s="18">
        <f t="shared" si="15"/>
        <v>23888.14</v>
      </c>
      <c r="H54" s="19">
        <f t="shared" si="15"/>
        <v>222761.36</v>
      </c>
    </row>
    <row r="55" spans="1:8" x14ac:dyDescent="0.25">
      <c r="A55" s="11" t="s">
        <v>43</v>
      </c>
      <c r="B55" s="17">
        <f t="shared" ref="B55:H59" si="16">B13+B34</f>
        <v>18209.560000000001</v>
      </c>
      <c r="C55" s="18">
        <f t="shared" si="16"/>
        <v>15351.82</v>
      </c>
      <c r="D55" s="18">
        <f t="shared" si="16"/>
        <v>17971.330000000002</v>
      </c>
      <c r="E55" s="18">
        <f t="shared" si="16"/>
        <v>15801.56</v>
      </c>
      <c r="F55" s="18">
        <f t="shared" si="16"/>
        <v>10815.01</v>
      </c>
      <c r="G55" s="18">
        <f t="shared" si="16"/>
        <v>6803.05</v>
      </c>
      <c r="H55" s="19">
        <f t="shared" si="16"/>
        <v>84952.329999999987</v>
      </c>
    </row>
    <row r="56" spans="1:8" x14ac:dyDescent="0.25">
      <c r="A56" s="11" t="s">
        <v>44</v>
      </c>
      <c r="B56" s="17">
        <f t="shared" si="16"/>
        <v>56059.99</v>
      </c>
      <c r="C56" s="18">
        <f t="shared" si="16"/>
        <v>53562.2</v>
      </c>
      <c r="D56" s="18">
        <f t="shared" si="16"/>
        <v>80393.38</v>
      </c>
      <c r="E56" s="18">
        <f t="shared" si="16"/>
        <v>81770.97</v>
      </c>
      <c r="F56" s="18">
        <f t="shared" si="16"/>
        <v>41674.409999999996</v>
      </c>
      <c r="G56" s="18">
        <f t="shared" si="16"/>
        <v>14157.199999999999</v>
      </c>
      <c r="H56" s="19">
        <f t="shared" si="16"/>
        <v>327618.14999999997</v>
      </c>
    </row>
    <row r="57" spans="1:8" x14ac:dyDescent="0.25">
      <c r="A57" s="11" t="s">
        <v>45</v>
      </c>
      <c r="B57" s="17">
        <f t="shared" si="16"/>
        <v>16039.47</v>
      </c>
      <c r="C57" s="18">
        <f t="shared" si="16"/>
        <v>16846.469999999998</v>
      </c>
      <c r="D57" s="18">
        <f t="shared" si="16"/>
        <v>28998.66</v>
      </c>
      <c r="E57" s="18">
        <f t="shared" si="16"/>
        <v>37841.06</v>
      </c>
      <c r="F57" s="18">
        <f t="shared" si="16"/>
        <v>23356.579999999998</v>
      </c>
      <c r="G57" s="18">
        <f t="shared" si="16"/>
        <v>8685.5299999999988</v>
      </c>
      <c r="H57" s="19">
        <f t="shared" si="16"/>
        <v>131767.76999999999</v>
      </c>
    </row>
    <row r="58" spans="1:8" x14ac:dyDescent="0.25">
      <c r="A58" s="13" t="s">
        <v>46</v>
      </c>
      <c r="B58" s="17">
        <f t="shared" si="16"/>
        <v>29123.260000000002</v>
      </c>
      <c r="C58" s="18">
        <f t="shared" si="16"/>
        <v>27763.33</v>
      </c>
      <c r="D58" s="18">
        <f t="shared" si="16"/>
        <v>42450.5</v>
      </c>
      <c r="E58" s="18">
        <f t="shared" si="16"/>
        <v>47738.879999999997</v>
      </c>
      <c r="F58" s="18">
        <f t="shared" si="16"/>
        <v>24934.59</v>
      </c>
      <c r="G58" s="18">
        <f t="shared" si="16"/>
        <v>9973.02</v>
      </c>
      <c r="H58" s="19">
        <f t="shared" si="16"/>
        <v>181983.58000000005</v>
      </c>
    </row>
    <row r="59" spans="1:8" x14ac:dyDescent="0.25">
      <c r="A59" s="10" t="s">
        <v>7</v>
      </c>
      <c r="B59" s="20">
        <f t="shared" si="16"/>
        <v>2147518.3000000003</v>
      </c>
      <c r="C59" s="21">
        <f t="shared" si="16"/>
        <v>2288448.5099999998</v>
      </c>
      <c r="D59" s="21">
        <f t="shared" si="16"/>
        <v>3910947.75</v>
      </c>
      <c r="E59" s="21">
        <f t="shared" si="16"/>
        <v>5356736.4299999988</v>
      </c>
      <c r="F59" s="21">
        <f t="shared" si="16"/>
        <v>2660540.5100000002</v>
      </c>
      <c r="G59" s="22">
        <f t="shared" si="16"/>
        <v>1185992.22</v>
      </c>
      <c r="H59" s="25">
        <f t="shared" si="16"/>
        <v>17550183.719999999</v>
      </c>
    </row>
    <row r="60" spans="1:8" x14ac:dyDescent="0.25">
      <c r="A60" s="31" t="s">
        <v>85</v>
      </c>
    </row>
    <row r="61" spans="1:8" x14ac:dyDescent="0.25">
      <c r="A61" s="32" t="s">
        <v>84</v>
      </c>
    </row>
  </sheetData>
  <pageMargins left="0.7" right="0.7" top="0.75" bottom="0.75" header="0.3" footer="0.3"/>
  <pageSetup paperSize="9"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13" x14ac:dyDescent="0.25">
      <c r="A1" s="2" t="s">
        <v>58</v>
      </c>
    </row>
    <row r="2" spans="1:13" x14ac:dyDescent="0.25">
      <c r="A2" s="3" t="s">
        <v>1</v>
      </c>
    </row>
    <row r="3" spans="1:13" ht="39.75" customHeight="1" x14ac:dyDescent="0.25">
      <c r="A3" s="4"/>
      <c r="B3" s="6" t="s">
        <v>49</v>
      </c>
      <c r="C3" s="7" t="s">
        <v>50</v>
      </c>
      <c r="D3" s="7" t="s">
        <v>51</v>
      </c>
      <c r="E3" s="7" t="s">
        <v>52</v>
      </c>
      <c r="F3" s="7" t="s">
        <v>53</v>
      </c>
      <c r="G3" s="8" t="s">
        <v>54</v>
      </c>
      <c r="H3" s="9" t="s">
        <v>7</v>
      </c>
    </row>
    <row r="4" spans="1:13" x14ac:dyDescent="0.25">
      <c r="A4" s="23" t="s">
        <v>26</v>
      </c>
      <c r="B4" s="14">
        <v>753.78</v>
      </c>
      <c r="C4" s="15">
        <v>938.48</v>
      </c>
      <c r="D4" s="15">
        <v>1711.45</v>
      </c>
      <c r="E4" s="15">
        <v>2815.01</v>
      </c>
      <c r="F4" s="15">
        <v>1358.44</v>
      </c>
      <c r="G4" s="15">
        <v>639.79999999999995</v>
      </c>
      <c r="H4" s="16">
        <f>SUM(B4:G4)</f>
        <v>8216.9599999999991</v>
      </c>
      <c r="I4" s="41"/>
      <c r="J4" s="41"/>
      <c r="K4" s="41"/>
      <c r="L4" s="41"/>
      <c r="M4" s="41"/>
    </row>
    <row r="5" spans="1:13" x14ac:dyDescent="0.25">
      <c r="A5" s="24" t="s">
        <v>27</v>
      </c>
      <c r="B5" s="17">
        <v>29640.23</v>
      </c>
      <c r="C5" s="18">
        <v>34464.910000000003</v>
      </c>
      <c r="D5" s="18">
        <v>61274.32</v>
      </c>
      <c r="E5" s="18">
        <v>81682.320000000007</v>
      </c>
      <c r="F5" s="18">
        <v>45933.55</v>
      </c>
      <c r="G5" s="18">
        <v>14225.68</v>
      </c>
      <c r="H5" s="19">
        <f t="shared" ref="H5:H12" si="0">SUM(B5:G5)</f>
        <v>267221.01</v>
      </c>
      <c r="I5" s="41"/>
      <c r="J5" s="41"/>
    </row>
    <row r="6" spans="1:13" x14ac:dyDescent="0.25">
      <c r="A6" s="24" t="s">
        <v>28</v>
      </c>
      <c r="B6" s="17">
        <v>45789.18</v>
      </c>
      <c r="C6" s="18">
        <v>45247.29</v>
      </c>
      <c r="D6" s="18">
        <v>71017.78</v>
      </c>
      <c r="E6" s="18">
        <v>84494.66</v>
      </c>
      <c r="F6" s="18">
        <v>39601.269999999997</v>
      </c>
      <c r="G6" s="18">
        <v>12244.44</v>
      </c>
      <c r="H6" s="19">
        <f t="shared" si="0"/>
        <v>298394.62</v>
      </c>
      <c r="I6" s="41"/>
      <c r="J6" s="41"/>
      <c r="K6" s="41"/>
      <c r="L6" s="41"/>
      <c r="M6" s="41"/>
    </row>
    <row r="7" spans="1:13" x14ac:dyDescent="0.25">
      <c r="A7" s="24" t="s">
        <v>29</v>
      </c>
      <c r="B7" s="17">
        <v>53152.76</v>
      </c>
      <c r="C7" s="18">
        <v>56234.38</v>
      </c>
      <c r="D7" s="18">
        <v>92106.3</v>
      </c>
      <c r="E7" s="18">
        <v>113620.05</v>
      </c>
      <c r="F7" s="18">
        <v>60576.77</v>
      </c>
      <c r="G7" s="18">
        <v>19280.580000000002</v>
      </c>
      <c r="H7" s="19">
        <f t="shared" si="0"/>
        <v>394970.84</v>
      </c>
      <c r="I7" s="41"/>
      <c r="J7" s="41"/>
      <c r="K7" s="41"/>
      <c r="L7" s="41"/>
      <c r="M7" s="41"/>
    </row>
    <row r="8" spans="1:13" x14ac:dyDescent="0.25">
      <c r="A8" s="24" t="s">
        <v>30</v>
      </c>
      <c r="B8" s="17">
        <v>76292.649999999994</v>
      </c>
      <c r="C8" s="18">
        <v>86773.38</v>
      </c>
      <c r="D8" s="18">
        <v>153231.5</v>
      </c>
      <c r="E8" s="18">
        <v>201238.98</v>
      </c>
      <c r="F8" s="18">
        <v>131791.46</v>
      </c>
      <c r="G8" s="18">
        <v>52970.1</v>
      </c>
      <c r="H8" s="19">
        <f t="shared" si="0"/>
        <v>702298.07</v>
      </c>
      <c r="I8" s="41"/>
      <c r="J8" s="41"/>
      <c r="K8" s="41"/>
      <c r="L8" s="41"/>
      <c r="M8" s="41"/>
    </row>
    <row r="9" spans="1:13" x14ac:dyDescent="0.25">
      <c r="A9" s="24" t="s">
        <v>31</v>
      </c>
      <c r="B9" s="17">
        <v>149338.47</v>
      </c>
      <c r="C9" s="18">
        <v>152660.07</v>
      </c>
      <c r="D9" s="18">
        <v>245039.12</v>
      </c>
      <c r="E9" s="18">
        <v>283490.98</v>
      </c>
      <c r="F9" s="18">
        <v>161803.6</v>
      </c>
      <c r="G9" s="18">
        <v>52878.04</v>
      </c>
      <c r="H9" s="19">
        <f t="shared" si="0"/>
        <v>1045210.28</v>
      </c>
      <c r="I9" s="41"/>
      <c r="J9" s="41"/>
      <c r="K9" s="41"/>
      <c r="L9" s="41"/>
      <c r="M9" s="41"/>
    </row>
    <row r="10" spans="1:13" x14ac:dyDescent="0.25">
      <c r="A10" s="11" t="s">
        <v>32</v>
      </c>
      <c r="B10" s="17">
        <v>889.17</v>
      </c>
      <c r="C10" s="18">
        <v>1285.1500000000001</v>
      </c>
      <c r="D10" s="18">
        <v>4385.42</v>
      </c>
      <c r="E10" s="18">
        <v>16481.740000000002</v>
      </c>
      <c r="F10" s="18">
        <v>37109.589999999997</v>
      </c>
      <c r="G10" s="18">
        <v>90052.9</v>
      </c>
      <c r="H10" s="19">
        <f t="shared" si="0"/>
        <v>150203.97</v>
      </c>
      <c r="I10" s="41"/>
      <c r="J10" s="41"/>
      <c r="K10" s="41"/>
      <c r="L10" s="41"/>
      <c r="M10" s="41"/>
    </row>
    <row r="11" spans="1:13" x14ac:dyDescent="0.25">
      <c r="A11" s="11" t="s">
        <v>33</v>
      </c>
      <c r="B11" s="17">
        <v>40355.03</v>
      </c>
      <c r="C11" s="18">
        <v>35351.07</v>
      </c>
      <c r="D11" s="18">
        <v>54192.14</v>
      </c>
      <c r="E11" s="18">
        <v>61883.64</v>
      </c>
      <c r="F11" s="18">
        <v>30377.86</v>
      </c>
      <c r="G11" s="18">
        <v>14744.5</v>
      </c>
      <c r="H11" s="19">
        <f t="shared" si="0"/>
        <v>236904.24</v>
      </c>
      <c r="I11" s="41"/>
      <c r="J11" s="41"/>
      <c r="K11" s="41"/>
      <c r="L11" s="41"/>
      <c r="M11" s="41"/>
    </row>
    <row r="12" spans="1:13" x14ac:dyDescent="0.25">
      <c r="A12" s="5" t="s">
        <v>7</v>
      </c>
      <c r="B12" s="20">
        <f>SUM(B4:B11)</f>
        <v>396211.27</v>
      </c>
      <c r="C12" s="21">
        <f t="shared" ref="C12:G12" si="1">SUM(C4:C11)</f>
        <v>412954.73000000004</v>
      </c>
      <c r="D12" s="21">
        <f t="shared" si="1"/>
        <v>682958.03</v>
      </c>
      <c r="E12" s="21">
        <f t="shared" si="1"/>
        <v>845707.38</v>
      </c>
      <c r="F12" s="21">
        <f t="shared" si="1"/>
        <v>508552.53999999992</v>
      </c>
      <c r="G12" s="22">
        <f t="shared" si="1"/>
        <v>257036.04</v>
      </c>
      <c r="H12" s="25">
        <f t="shared" si="0"/>
        <v>3103419.99</v>
      </c>
      <c r="J12" s="41"/>
      <c r="K12" s="41"/>
      <c r="L12" s="41"/>
      <c r="M12" s="41"/>
    </row>
    <row r="13" spans="1:13" x14ac:dyDescent="0.25">
      <c r="A13" s="31" t="s">
        <v>79</v>
      </c>
      <c r="B13" s="34"/>
      <c r="C13" s="34"/>
      <c r="D13" s="34"/>
      <c r="E13" s="34"/>
      <c r="F13" s="34"/>
      <c r="G13" s="34"/>
      <c r="H13" s="34"/>
      <c r="J13" s="41"/>
      <c r="K13" s="41"/>
      <c r="L13" s="41"/>
      <c r="M13" s="41"/>
    </row>
    <row r="14" spans="1:13" x14ac:dyDescent="0.25">
      <c r="A14" s="31" t="s">
        <v>85</v>
      </c>
      <c r="B14" s="34"/>
      <c r="C14" s="34"/>
      <c r="D14" s="34"/>
      <c r="E14" s="34"/>
      <c r="F14" s="34"/>
      <c r="G14" s="34"/>
      <c r="H14" s="34"/>
      <c r="J14" s="41"/>
      <c r="K14" s="41"/>
      <c r="L14" s="41"/>
      <c r="M14" s="41"/>
    </row>
    <row r="15" spans="1:13" x14ac:dyDescent="0.25">
      <c r="A15" s="31" t="str">
        <f>IF(1&lt;2,"Lecture : "&amp;ROUND(F4,0)&amp;" enfants de 18 à 24 ans vivent dans une famille immigrée dont la personne de référence est agriculteur exploitant.","")</f>
        <v>Lecture : 1358 enfants de 18 à 24 ans vivent dans une famille immigrée dont la personne de référence est agriculteur exploitant.</v>
      </c>
      <c r="B15" s="34"/>
      <c r="C15" s="34"/>
      <c r="D15" s="34"/>
      <c r="E15" s="34"/>
      <c r="F15" s="34"/>
      <c r="G15" s="34"/>
      <c r="H15" s="34"/>
      <c r="J15" s="41"/>
      <c r="K15" s="41"/>
      <c r="L15" s="41"/>
      <c r="M15" s="41"/>
    </row>
    <row r="16" spans="1:13" x14ac:dyDescent="0.25">
      <c r="A16" s="32" t="s">
        <v>84</v>
      </c>
      <c r="B16" s="34"/>
      <c r="C16" s="34"/>
      <c r="D16" s="34"/>
      <c r="E16" s="34"/>
      <c r="F16" s="34"/>
      <c r="G16" s="34"/>
      <c r="H16" s="34"/>
      <c r="J16" s="41"/>
      <c r="K16" s="41"/>
      <c r="L16" s="41"/>
      <c r="M16" s="41"/>
    </row>
    <row r="18" spans="1:13" x14ac:dyDescent="0.25">
      <c r="A18" s="3" t="s">
        <v>20</v>
      </c>
    </row>
    <row r="19" spans="1:13" x14ac:dyDescent="0.25">
      <c r="A19" s="4"/>
      <c r="B19" s="6" t="s">
        <v>49</v>
      </c>
      <c r="C19" s="7" t="s">
        <v>50</v>
      </c>
      <c r="D19" s="7" t="s">
        <v>51</v>
      </c>
      <c r="E19" s="7" t="s">
        <v>52</v>
      </c>
      <c r="F19" s="7" t="s">
        <v>53</v>
      </c>
      <c r="G19" s="8" t="s">
        <v>54</v>
      </c>
      <c r="H19" s="9" t="s">
        <v>7</v>
      </c>
    </row>
    <row r="20" spans="1:13" x14ac:dyDescent="0.25">
      <c r="A20" s="23" t="s">
        <v>26</v>
      </c>
      <c r="B20" s="14">
        <v>21876.02</v>
      </c>
      <c r="C20" s="15">
        <v>25979.42</v>
      </c>
      <c r="D20" s="15">
        <v>50941.8</v>
      </c>
      <c r="E20" s="15">
        <v>86098.26</v>
      </c>
      <c r="F20" s="15">
        <v>42369.29</v>
      </c>
      <c r="G20" s="15">
        <v>19446.009999999998</v>
      </c>
      <c r="H20" s="16">
        <f>SUM(B20:G20)</f>
        <v>246710.80000000002</v>
      </c>
      <c r="I20" s="41"/>
    </row>
    <row r="21" spans="1:13" x14ac:dyDescent="0.25">
      <c r="A21" s="24" t="s">
        <v>27</v>
      </c>
      <c r="B21" s="17">
        <v>102535.55</v>
      </c>
      <c r="C21" s="18">
        <v>123377.61</v>
      </c>
      <c r="D21" s="18">
        <v>235813.5</v>
      </c>
      <c r="E21" s="18">
        <v>361848.07</v>
      </c>
      <c r="F21" s="18">
        <v>165187.96</v>
      </c>
      <c r="G21" s="18">
        <v>44094.46</v>
      </c>
      <c r="H21" s="19">
        <f t="shared" ref="H21:H28" si="2">SUM(B21:G21)</f>
        <v>1032857.1499999999</v>
      </c>
      <c r="I21" s="41"/>
    </row>
    <row r="22" spans="1:13" x14ac:dyDescent="0.25">
      <c r="A22" s="24" t="s">
        <v>28</v>
      </c>
      <c r="B22" s="17">
        <v>310378.71000000002</v>
      </c>
      <c r="C22" s="18">
        <v>339085.29</v>
      </c>
      <c r="D22" s="18">
        <v>605882.48</v>
      </c>
      <c r="E22" s="18">
        <v>839907.99</v>
      </c>
      <c r="F22" s="18">
        <v>349480.83</v>
      </c>
      <c r="G22" s="18">
        <v>86768.54</v>
      </c>
      <c r="H22" s="19">
        <f t="shared" si="2"/>
        <v>2531503.84</v>
      </c>
      <c r="I22" s="41"/>
    </row>
    <row r="23" spans="1:13" x14ac:dyDescent="0.25">
      <c r="A23" s="24" t="s">
        <v>29</v>
      </c>
      <c r="B23" s="17">
        <v>438411.32</v>
      </c>
      <c r="C23" s="18">
        <v>473496.03</v>
      </c>
      <c r="D23" s="18">
        <v>808000.32</v>
      </c>
      <c r="E23" s="18">
        <v>1078856.73</v>
      </c>
      <c r="F23" s="18">
        <v>483003.35</v>
      </c>
      <c r="G23" s="18">
        <v>122624.97</v>
      </c>
      <c r="H23" s="19">
        <f t="shared" si="2"/>
        <v>3404392.72</v>
      </c>
      <c r="I23" s="41"/>
    </row>
    <row r="24" spans="1:13" x14ac:dyDescent="0.25">
      <c r="A24" s="24" t="s">
        <v>30</v>
      </c>
      <c r="B24" s="17">
        <v>362447.43</v>
      </c>
      <c r="C24" s="18">
        <v>410114.44</v>
      </c>
      <c r="D24" s="18">
        <v>718496.61</v>
      </c>
      <c r="E24" s="18">
        <v>1048940.3600000001</v>
      </c>
      <c r="F24" s="18">
        <v>549659.96</v>
      </c>
      <c r="G24" s="18">
        <v>175491.19</v>
      </c>
      <c r="H24" s="19">
        <f t="shared" si="2"/>
        <v>3265149.9899999998</v>
      </c>
      <c r="I24" s="41"/>
    </row>
    <row r="25" spans="1:13" x14ac:dyDescent="0.25">
      <c r="A25" s="24" t="s">
        <v>31</v>
      </c>
      <c r="B25" s="17">
        <v>436000.17</v>
      </c>
      <c r="C25" s="18">
        <v>434964.58</v>
      </c>
      <c r="D25" s="18">
        <v>700830.09</v>
      </c>
      <c r="E25" s="18">
        <v>939758.47</v>
      </c>
      <c r="F25" s="18">
        <v>463845.05</v>
      </c>
      <c r="G25" s="18">
        <v>129617.56</v>
      </c>
      <c r="H25" s="19">
        <f t="shared" si="2"/>
        <v>3105015.9199999995</v>
      </c>
      <c r="I25" s="41"/>
      <c r="J25" s="41"/>
      <c r="K25" s="41"/>
      <c r="L25" s="41"/>
      <c r="M25" s="41"/>
    </row>
    <row r="26" spans="1:13" x14ac:dyDescent="0.25">
      <c r="A26" s="11" t="s">
        <v>32</v>
      </c>
      <c r="B26" s="17">
        <v>864.9</v>
      </c>
      <c r="C26" s="18">
        <v>1415.65</v>
      </c>
      <c r="D26" s="18">
        <v>4612.08</v>
      </c>
      <c r="E26" s="18">
        <v>22939.89</v>
      </c>
      <c r="F26" s="18">
        <v>49471.54</v>
      </c>
      <c r="G26" s="18">
        <v>323549.23</v>
      </c>
      <c r="H26" s="19">
        <f t="shared" si="2"/>
        <v>402853.29</v>
      </c>
      <c r="I26" s="41"/>
      <c r="J26" s="41"/>
    </row>
    <row r="27" spans="1:13" x14ac:dyDescent="0.25">
      <c r="A27" s="11" t="s">
        <v>33</v>
      </c>
      <c r="B27" s="17">
        <v>78792.95</v>
      </c>
      <c r="C27" s="18">
        <v>67060.789999999994</v>
      </c>
      <c r="D27" s="18">
        <v>103412.84</v>
      </c>
      <c r="E27" s="18">
        <v>132679.28</v>
      </c>
      <c r="F27" s="18">
        <v>48969.99</v>
      </c>
      <c r="G27" s="18">
        <v>27364.21</v>
      </c>
      <c r="H27" s="19">
        <f t="shared" si="2"/>
        <v>458280.06</v>
      </c>
      <c r="I27" s="41"/>
      <c r="J27" s="41"/>
    </row>
    <row r="28" spans="1:13" x14ac:dyDescent="0.25">
      <c r="A28" s="5" t="s">
        <v>7</v>
      </c>
      <c r="B28" s="20">
        <f>SUM(B20:B27)</f>
        <v>1751307.0499999998</v>
      </c>
      <c r="C28" s="21">
        <f t="shared" ref="C28" si="3">SUM(C20:C27)</f>
        <v>1875493.81</v>
      </c>
      <c r="D28" s="21">
        <f t="shared" ref="D28" si="4">SUM(D20:D27)</f>
        <v>3227989.7199999997</v>
      </c>
      <c r="E28" s="21">
        <f t="shared" ref="E28" si="5">SUM(E20:E27)</f>
        <v>4511029.05</v>
      </c>
      <c r="F28" s="21">
        <f t="shared" ref="F28" si="6">SUM(F20:F27)</f>
        <v>2151987.9700000002</v>
      </c>
      <c r="G28" s="22">
        <f t="shared" ref="G28" si="7">SUM(G20:G27)</f>
        <v>928956.16999999993</v>
      </c>
      <c r="H28" s="25">
        <f t="shared" si="2"/>
        <v>14446763.77</v>
      </c>
      <c r="J28" s="41"/>
      <c r="K28" s="41"/>
      <c r="L28" s="41"/>
      <c r="M28" s="41"/>
    </row>
    <row r="29" spans="1:13" x14ac:dyDescent="0.25">
      <c r="A29" s="31" t="s">
        <v>80</v>
      </c>
      <c r="B29" s="34"/>
      <c r="C29" s="34"/>
      <c r="D29" s="34"/>
      <c r="E29" s="34"/>
      <c r="F29" s="34"/>
      <c r="G29" s="34"/>
      <c r="H29" s="34"/>
      <c r="J29" s="41"/>
      <c r="K29" s="41"/>
      <c r="L29" s="41"/>
      <c r="M29" s="41"/>
    </row>
    <row r="30" spans="1:13" x14ac:dyDescent="0.25">
      <c r="A30" s="31" t="s">
        <v>85</v>
      </c>
      <c r="B30" s="34"/>
      <c r="C30" s="34"/>
      <c r="D30" s="34"/>
      <c r="E30" s="34"/>
      <c r="F30" s="34"/>
      <c r="G30" s="34"/>
      <c r="H30" s="34"/>
      <c r="J30" s="41"/>
      <c r="K30" s="41"/>
      <c r="L30" s="41"/>
      <c r="M30" s="41"/>
    </row>
    <row r="31" spans="1:13" x14ac:dyDescent="0.25">
      <c r="A31" s="31" t="str">
        <f>IF(1&lt;2,"Lecture : "&amp;ROUND(F20,0)&amp;" enfants de 18 à 24 ans vivent dans une famille non immigrée dont la personne de référence est agriculteur exploitant.","")</f>
        <v>Lecture : 42369 enfants de 18 à 24 ans vivent dans une famille non immigrée dont la personne de référence est agriculteur exploitant.</v>
      </c>
      <c r="B31" s="34"/>
      <c r="C31" s="34"/>
      <c r="D31" s="34"/>
      <c r="E31" s="34"/>
      <c r="F31" s="34"/>
      <c r="G31" s="34"/>
      <c r="H31" s="34"/>
      <c r="J31" s="41"/>
      <c r="K31" s="41"/>
      <c r="L31" s="41"/>
      <c r="M31" s="41"/>
    </row>
    <row r="32" spans="1:13" x14ac:dyDescent="0.25">
      <c r="A32" s="32" t="s">
        <v>84</v>
      </c>
      <c r="B32" s="34"/>
      <c r="C32" s="34"/>
      <c r="D32" s="34"/>
      <c r="E32" s="34"/>
      <c r="F32" s="34"/>
      <c r="G32" s="34"/>
      <c r="H32" s="34"/>
      <c r="J32" s="41"/>
      <c r="K32" s="41"/>
      <c r="L32" s="41"/>
      <c r="M32" s="41"/>
    </row>
    <row r="33" spans="1:13" x14ac:dyDescent="0.25">
      <c r="J33" s="41"/>
      <c r="K33" s="41"/>
      <c r="L33" s="41"/>
      <c r="M33" s="41"/>
    </row>
    <row r="34" spans="1:13" x14ac:dyDescent="0.25">
      <c r="A34" s="3" t="s">
        <v>21</v>
      </c>
      <c r="J34" s="41"/>
      <c r="K34" s="41"/>
      <c r="L34" s="41"/>
      <c r="M34" s="41"/>
    </row>
    <row r="35" spans="1:13" x14ac:dyDescent="0.25">
      <c r="A35" s="4"/>
      <c r="B35" s="6" t="s">
        <v>49</v>
      </c>
      <c r="C35" s="7" t="s">
        <v>50</v>
      </c>
      <c r="D35" s="7" t="s">
        <v>51</v>
      </c>
      <c r="E35" s="7" t="s">
        <v>52</v>
      </c>
      <c r="F35" s="7" t="s">
        <v>53</v>
      </c>
      <c r="G35" s="8" t="s">
        <v>54</v>
      </c>
      <c r="H35" s="9" t="s">
        <v>7</v>
      </c>
    </row>
    <row r="36" spans="1:13" x14ac:dyDescent="0.25">
      <c r="A36" s="23"/>
      <c r="B36" s="14">
        <f t="shared" ref="B36:H44" si="8">B4+B20</f>
        <v>22629.8</v>
      </c>
      <c r="C36" s="15">
        <f t="shared" si="8"/>
        <v>26917.899999999998</v>
      </c>
      <c r="D36" s="15">
        <f t="shared" si="8"/>
        <v>52653.25</v>
      </c>
      <c r="E36" s="15">
        <f t="shared" si="8"/>
        <v>88913.26999999999</v>
      </c>
      <c r="F36" s="15">
        <f t="shared" si="8"/>
        <v>43727.73</v>
      </c>
      <c r="G36" s="15">
        <f t="shared" si="8"/>
        <v>20085.809999999998</v>
      </c>
      <c r="H36" s="16">
        <f t="shared" si="8"/>
        <v>254927.76</v>
      </c>
    </row>
    <row r="37" spans="1:13" x14ac:dyDescent="0.25">
      <c r="A37" s="24" t="s">
        <v>27</v>
      </c>
      <c r="B37" s="17">
        <f t="shared" si="8"/>
        <v>132175.78</v>
      </c>
      <c r="C37" s="18">
        <f t="shared" si="8"/>
        <v>157842.52000000002</v>
      </c>
      <c r="D37" s="18">
        <f t="shared" si="8"/>
        <v>297087.82</v>
      </c>
      <c r="E37" s="18">
        <f t="shared" si="8"/>
        <v>443530.39</v>
      </c>
      <c r="F37" s="18">
        <f t="shared" si="8"/>
        <v>211121.51</v>
      </c>
      <c r="G37" s="18">
        <f t="shared" si="8"/>
        <v>58320.14</v>
      </c>
      <c r="H37" s="19">
        <f t="shared" si="8"/>
        <v>1300078.1599999999</v>
      </c>
    </row>
    <row r="38" spans="1:13" x14ac:dyDescent="0.25">
      <c r="A38" s="24" t="s">
        <v>28</v>
      </c>
      <c r="B38" s="17">
        <f t="shared" si="8"/>
        <v>356167.89</v>
      </c>
      <c r="C38" s="18">
        <f t="shared" si="8"/>
        <v>384332.57999999996</v>
      </c>
      <c r="D38" s="18">
        <f t="shared" si="8"/>
        <v>676900.26</v>
      </c>
      <c r="E38" s="18">
        <f t="shared" si="8"/>
        <v>924402.65</v>
      </c>
      <c r="F38" s="18">
        <f t="shared" si="8"/>
        <v>389082.10000000003</v>
      </c>
      <c r="G38" s="18">
        <f t="shared" si="8"/>
        <v>99012.98</v>
      </c>
      <c r="H38" s="19">
        <f t="shared" si="8"/>
        <v>2829898.46</v>
      </c>
    </row>
    <row r="39" spans="1:13" x14ac:dyDescent="0.25">
      <c r="A39" s="24" t="s">
        <v>29</v>
      </c>
      <c r="B39" s="17">
        <f t="shared" si="8"/>
        <v>491564.08</v>
      </c>
      <c r="C39" s="18">
        <f t="shared" si="8"/>
        <v>529730.41</v>
      </c>
      <c r="D39" s="18">
        <f t="shared" si="8"/>
        <v>900106.62</v>
      </c>
      <c r="E39" s="18">
        <f t="shared" si="8"/>
        <v>1192476.78</v>
      </c>
      <c r="F39" s="18">
        <f t="shared" si="8"/>
        <v>543580.12</v>
      </c>
      <c r="G39" s="18">
        <f t="shared" si="8"/>
        <v>141905.54999999999</v>
      </c>
      <c r="H39" s="19">
        <f t="shared" si="8"/>
        <v>3799363.56</v>
      </c>
    </row>
    <row r="40" spans="1:13" x14ac:dyDescent="0.25">
      <c r="A40" s="24" t="s">
        <v>30</v>
      </c>
      <c r="B40" s="17">
        <f t="shared" si="8"/>
        <v>438740.07999999996</v>
      </c>
      <c r="C40" s="18">
        <f t="shared" si="8"/>
        <v>496887.82</v>
      </c>
      <c r="D40" s="18">
        <f t="shared" si="8"/>
        <v>871728.11</v>
      </c>
      <c r="E40" s="18">
        <f t="shared" si="8"/>
        <v>1250179.3400000001</v>
      </c>
      <c r="F40" s="18">
        <f t="shared" si="8"/>
        <v>681451.41999999993</v>
      </c>
      <c r="G40" s="18">
        <f t="shared" si="8"/>
        <v>228461.29</v>
      </c>
      <c r="H40" s="19">
        <f t="shared" si="8"/>
        <v>3967448.0599999996</v>
      </c>
    </row>
    <row r="41" spans="1:13" x14ac:dyDescent="0.25">
      <c r="A41" s="24" t="s">
        <v>31</v>
      </c>
      <c r="B41" s="17">
        <f t="shared" si="8"/>
        <v>585338.64</v>
      </c>
      <c r="C41" s="18">
        <f t="shared" si="8"/>
        <v>587624.65</v>
      </c>
      <c r="D41" s="18">
        <f t="shared" si="8"/>
        <v>945869.21</v>
      </c>
      <c r="E41" s="18">
        <f t="shared" si="8"/>
        <v>1223249.45</v>
      </c>
      <c r="F41" s="18">
        <f t="shared" si="8"/>
        <v>625648.65</v>
      </c>
      <c r="G41" s="18">
        <f t="shared" si="8"/>
        <v>182495.6</v>
      </c>
      <c r="H41" s="19">
        <f t="shared" si="8"/>
        <v>4150226.1999999993</v>
      </c>
    </row>
    <row r="42" spans="1:13" x14ac:dyDescent="0.25">
      <c r="A42" s="11" t="s">
        <v>32</v>
      </c>
      <c r="B42" s="17">
        <f t="shared" si="8"/>
        <v>1754.07</v>
      </c>
      <c r="C42" s="18">
        <f t="shared" si="8"/>
        <v>2700.8</v>
      </c>
      <c r="D42" s="18">
        <f t="shared" si="8"/>
        <v>8997.5</v>
      </c>
      <c r="E42" s="18">
        <f t="shared" si="8"/>
        <v>39421.630000000005</v>
      </c>
      <c r="F42" s="18">
        <f t="shared" si="8"/>
        <v>86581.13</v>
      </c>
      <c r="G42" s="18">
        <f t="shared" si="8"/>
        <v>413602.13</v>
      </c>
      <c r="H42" s="19">
        <f t="shared" si="8"/>
        <v>553057.26</v>
      </c>
    </row>
    <row r="43" spans="1:13" x14ac:dyDescent="0.25">
      <c r="A43" s="11" t="s">
        <v>33</v>
      </c>
      <c r="B43" s="17">
        <f t="shared" si="8"/>
        <v>119147.98</v>
      </c>
      <c r="C43" s="18">
        <f t="shared" si="8"/>
        <v>102411.85999999999</v>
      </c>
      <c r="D43" s="18">
        <f t="shared" si="8"/>
        <v>157604.97999999998</v>
      </c>
      <c r="E43" s="18">
        <f t="shared" si="8"/>
        <v>194562.91999999998</v>
      </c>
      <c r="F43" s="18">
        <f t="shared" si="8"/>
        <v>79347.850000000006</v>
      </c>
      <c r="G43" s="18">
        <f t="shared" si="8"/>
        <v>42108.71</v>
      </c>
      <c r="H43" s="19">
        <f t="shared" si="8"/>
        <v>695184.3</v>
      </c>
    </row>
    <row r="44" spans="1:13" x14ac:dyDescent="0.25">
      <c r="A44" s="5" t="s">
        <v>7</v>
      </c>
      <c r="B44" s="20">
        <f t="shared" si="8"/>
        <v>2147518.3199999998</v>
      </c>
      <c r="C44" s="21">
        <f t="shared" si="8"/>
        <v>2288448.54</v>
      </c>
      <c r="D44" s="21">
        <f t="shared" si="8"/>
        <v>3910947.75</v>
      </c>
      <c r="E44" s="21">
        <f t="shared" si="8"/>
        <v>5356736.43</v>
      </c>
      <c r="F44" s="21">
        <f t="shared" si="8"/>
        <v>2660540.5100000002</v>
      </c>
      <c r="G44" s="22">
        <f t="shared" si="8"/>
        <v>1185992.21</v>
      </c>
      <c r="H44" s="25">
        <f t="shared" si="8"/>
        <v>17550183.759999998</v>
      </c>
    </row>
    <row r="45" spans="1:13" x14ac:dyDescent="0.25">
      <c r="A45" s="31" t="s">
        <v>85</v>
      </c>
    </row>
    <row r="46" spans="1:13" x14ac:dyDescent="0.25">
      <c r="A46" s="32" t="s">
        <v>84</v>
      </c>
    </row>
  </sheetData>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workbookViewId="0"/>
  </sheetViews>
  <sheetFormatPr baseColWidth="10" defaultColWidth="24.42578125" defaultRowHeight="15" x14ac:dyDescent="0.25"/>
  <cols>
    <col min="1" max="1" width="21.5703125" style="1" customWidth="1"/>
    <col min="2" max="5" width="32.140625" style="1" customWidth="1"/>
    <col min="6" max="16384" width="24.42578125" style="1"/>
  </cols>
  <sheetData>
    <row r="1" spans="1:6" x14ac:dyDescent="0.25">
      <c r="A1" s="2" t="s">
        <v>62</v>
      </c>
    </row>
    <row r="2" spans="1:6" ht="20.25" customHeight="1" x14ac:dyDescent="0.25"/>
    <row r="3" spans="1:6" ht="24" x14ac:dyDescent="0.25">
      <c r="A3" s="26"/>
      <c r="B3" s="38" t="s">
        <v>60</v>
      </c>
      <c r="C3" s="39" t="s">
        <v>74</v>
      </c>
      <c r="D3" s="39" t="s">
        <v>75</v>
      </c>
      <c r="E3" s="40" t="s">
        <v>76</v>
      </c>
      <c r="F3" s="42" t="s">
        <v>7</v>
      </c>
    </row>
    <row r="4" spans="1:6" x14ac:dyDescent="0.25">
      <c r="A4" s="27" t="s">
        <v>61</v>
      </c>
      <c r="B4" s="15">
        <v>17738635.550000001</v>
      </c>
      <c r="C4" s="15">
        <v>2844396.5</v>
      </c>
      <c r="D4" s="15">
        <v>2202282.81</v>
      </c>
      <c r="E4" s="15">
        <v>1533844.96</v>
      </c>
      <c r="F4" s="16">
        <f>B4</f>
        <v>17738635.550000001</v>
      </c>
    </row>
    <row r="5" spans="1:6" x14ac:dyDescent="0.25">
      <c r="A5" s="28" t="s">
        <v>59</v>
      </c>
      <c r="B5" s="18">
        <v>50686213.590000004</v>
      </c>
      <c r="C5" s="18">
        <v>9181339.8399999999</v>
      </c>
      <c r="D5" s="18">
        <v>7178272.0800000001</v>
      </c>
      <c r="E5" s="18">
        <v>5040971.3899999997</v>
      </c>
      <c r="F5" s="19">
        <f t="shared" ref="F5:F6" si="0">B5</f>
        <v>50686213.590000004</v>
      </c>
    </row>
    <row r="6" spans="1:6" x14ac:dyDescent="0.25">
      <c r="A6" s="29" t="s">
        <v>77</v>
      </c>
      <c r="B6" s="30">
        <v>4681493.75</v>
      </c>
      <c r="C6" s="30">
        <v>4574176.51</v>
      </c>
      <c r="D6" s="30">
        <v>3899166.76</v>
      </c>
      <c r="E6" s="30">
        <v>3205139.46</v>
      </c>
      <c r="F6" s="36">
        <f t="shared" si="0"/>
        <v>4681493.75</v>
      </c>
    </row>
    <row r="7" spans="1:6" x14ac:dyDescent="0.25">
      <c r="A7" s="31" t="s">
        <v>85</v>
      </c>
    </row>
    <row r="8" spans="1:6" x14ac:dyDescent="0.25">
      <c r="A8" s="37" t="str">
        <f>IF(1&lt;2,"Lecture : en 2016, "&amp;ROUND(D4,0)&amp;" familles ont pour personne de référence un individu immigré. Ces familles comptent "&amp;ROUND(D5,0)&amp;" personnes dont "&amp;ROUND(D6,0)&amp;" personnes immigrées.","")</f>
        <v>Lecture : en 2016, 2202283 familles ont pour personne de référence un individu immigré. Ces familles comptent 7178272 personnes dont 3899167 personnes immigrées.</v>
      </c>
    </row>
    <row r="9" spans="1:6" x14ac:dyDescent="0.25">
      <c r="A9" s="32" t="s">
        <v>84</v>
      </c>
    </row>
    <row r="11" spans="1:6" x14ac:dyDescent="0.25">
      <c r="A11" s="37" t="s">
        <v>78</v>
      </c>
      <c r="F11" s="33"/>
    </row>
    <row r="12" spans="1:6" x14ac:dyDescent="0.25">
      <c r="F12" s="33"/>
    </row>
  </sheetData>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5"/>
  <sheetViews>
    <sheetView workbookViewId="0"/>
  </sheetViews>
  <sheetFormatPr baseColWidth="10" defaultRowHeight="15" x14ac:dyDescent="0.25"/>
  <cols>
    <col min="1" max="1" width="69.140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4" x14ac:dyDescent="0.25">
      <c r="A1" s="2" t="s">
        <v>0</v>
      </c>
    </row>
    <row r="2" spans="1:14" x14ac:dyDescent="0.25">
      <c r="A2" s="3" t="s">
        <v>1</v>
      </c>
    </row>
    <row r="3" spans="1:14" ht="39.75" customHeight="1" x14ac:dyDescent="0.25">
      <c r="A3" s="4"/>
      <c r="B3" s="6" t="s">
        <v>2</v>
      </c>
      <c r="C3" s="7" t="s">
        <v>3</v>
      </c>
      <c r="D3" s="7" t="s">
        <v>4</v>
      </c>
      <c r="E3" s="7" t="s">
        <v>5</v>
      </c>
      <c r="F3" s="8" t="s">
        <v>6</v>
      </c>
      <c r="G3" s="9" t="s">
        <v>7</v>
      </c>
    </row>
    <row r="4" spans="1:14" x14ac:dyDescent="0.25">
      <c r="A4" s="12" t="s">
        <v>8</v>
      </c>
      <c r="B4" s="14">
        <v>3035.68</v>
      </c>
      <c r="C4" s="15">
        <v>15899.08</v>
      </c>
      <c r="D4" s="15">
        <v>7784.49</v>
      </c>
      <c r="E4" s="15">
        <v>2536.15</v>
      </c>
      <c r="F4" s="15">
        <v>1054.24</v>
      </c>
      <c r="G4" s="16">
        <f>SUM(B4:F4)</f>
        <v>30309.640000000003</v>
      </c>
      <c r="I4" s="41"/>
      <c r="J4" s="41"/>
      <c r="K4" s="41"/>
      <c r="L4" s="41"/>
      <c r="M4" s="41"/>
      <c r="N4" s="41"/>
    </row>
    <row r="5" spans="1:14" ht="15.75" customHeight="1" x14ac:dyDescent="0.25">
      <c r="A5" s="11" t="s">
        <v>9</v>
      </c>
      <c r="B5" s="17">
        <v>5614.25</v>
      </c>
      <c r="C5" s="18">
        <v>7895.13</v>
      </c>
      <c r="D5" s="18">
        <v>3099.3</v>
      </c>
      <c r="E5" s="18">
        <v>1408.68</v>
      </c>
      <c r="F5" s="18">
        <v>683.66</v>
      </c>
      <c r="G5" s="19">
        <f t="shared" ref="G5:G15" si="0">SUM(B5:F5)</f>
        <v>18701.02</v>
      </c>
      <c r="I5" s="41"/>
      <c r="J5" s="41"/>
      <c r="K5" s="41"/>
      <c r="L5" s="41"/>
      <c r="M5" s="41"/>
      <c r="N5" s="41"/>
    </row>
    <row r="6" spans="1:14" x14ac:dyDescent="0.25">
      <c r="A6" s="11" t="s">
        <v>10</v>
      </c>
      <c r="B6" s="17">
        <v>13575.59</v>
      </c>
      <c r="C6" s="18">
        <v>74596.350000000006</v>
      </c>
      <c r="D6" s="18">
        <v>46796</v>
      </c>
      <c r="E6" s="18">
        <v>19984.61</v>
      </c>
      <c r="F6" s="18">
        <v>8284.16</v>
      </c>
      <c r="G6" s="19">
        <f t="shared" si="0"/>
        <v>163236.71</v>
      </c>
      <c r="I6" s="41"/>
      <c r="J6" s="41"/>
      <c r="K6" s="41"/>
      <c r="L6" s="41"/>
      <c r="M6" s="41"/>
      <c r="N6" s="41"/>
    </row>
    <row r="7" spans="1:14" ht="14.25" customHeight="1" x14ac:dyDescent="0.25">
      <c r="A7" s="11" t="s">
        <v>11</v>
      </c>
      <c r="B7" s="17">
        <v>28399.65</v>
      </c>
      <c r="C7" s="18">
        <v>47071.31</v>
      </c>
      <c r="D7" s="18">
        <v>33140.25</v>
      </c>
      <c r="E7" s="18">
        <v>18809.53</v>
      </c>
      <c r="F7" s="18">
        <v>11304.2</v>
      </c>
      <c r="G7" s="19">
        <f t="shared" si="0"/>
        <v>138724.94</v>
      </c>
      <c r="I7" s="41"/>
      <c r="J7" s="41"/>
    </row>
    <row r="8" spans="1:14" x14ac:dyDescent="0.25">
      <c r="A8" s="11" t="s">
        <v>12</v>
      </c>
      <c r="B8" s="17">
        <v>165896.88</v>
      </c>
      <c r="C8" s="18">
        <v>0</v>
      </c>
      <c r="D8" s="18">
        <v>0</v>
      </c>
      <c r="E8" s="18">
        <v>0</v>
      </c>
      <c r="F8" s="18">
        <v>0</v>
      </c>
      <c r="G8" s="19">
        <f t="shared" si="0"/>
        <v>165896.88</v>
      </c>
      <c r="I8" s="41"/>
      <c r="J8" s="41"/>
      <c r="K8" s="41"/>
      <c r="L8" s="41"/>
      <c r="M8" s="41"/>
      <c r="N8" s="41"/>
    </row>
    <row r="9" spans="1:14" x14ac:dyDescent="0.25">
      <c r="A9" s="11" t="s">
        <v>13</v>
      </c>
      <c r="B9" s="17">
        <v>94893.54</v>
      </c>
      <c r="C9" s="18">
        <v>0</v>
      </c>
      <c r="D9" s="18">
        <v>0</v>
      </c>
      <c r="E9" s="18">
        <v>0</v>
      </c>
      <c r="F9" s="18">
        <v>0</v>
      </c>
      <c r="G9" s="19">
        <f t="shared" si="0"/>
        <v>94893.54</v>
      </c>
      <c r="I9" s="41"/>
      <c r="J9" s="41"/>
      <c r="K9" s="41"/>
      <c r="L9" s="41"/>
      <c r="M9" s="41"/>
      <c r="N9" s="41"/>
    </row>
    <row r="10" spans="1:14" x14ac:dyDescent="0.25">
      <c r="A10" s="11" t="s">
        <v>14</v>
      </c>
      <c r="B10" s="17">
        <v>79880.45</v>
      </c>
      <c r="C10" s="18">
        <v>0</v>
      </c>
      <c r="D10" s="18">
        <v>0</v>
      </c>
      <c r="E10" s="18">
        <v>0</v>
      </c>
      <c r="F10" s="18">
        <v>0</v>
      </c>
      <c r="G10" s="19">
        <f t="shared" si="0"/>
        <v>79880.45</v>
      </c>
      <c r="I10" s="41"/>
      <c r="J10" s="41"/>
      <c r="K10" s="41"/>
      <c r="L10" s="41"/>
      <c r="M10" s="41"/>
      <c r="N10" s="41"/>
    </row>
    <row r="11" spans="1:14" x14ac:dyDescent="0.25">
      <c r="A11" s="11" t="s">
        <v>15</v>
      </c>
      <c r="B11" s="17">
        <v>351767.37</v>
      </c>
      <c r="C11" s="18">
        <v>0</v>
      </c>
      <c r="D11" s="18">
        <v>0</v>
      </c>
      <c r="E11" s="18">
        <v>0</v>
      </c>
      <c r="F11" s="18">
        <v>0</v>
      </c>
      <c r="G11" s="19">
        <f t="shared" si="0"/>
        <v>351767.37</v>
      </c>
      <c r="I11" s="41"/>
      <c r="J11" s="41"/>
      <c r="K11" s="41"/>
      <c r="L11" s="41"/>
      <c r="M11" s="41"/>
      <c r="N11" s="41"/>
    </row>
    <row r="12" spans="1:14" x14ac:dyDescent="0.25">
      <c r="A12" s="11" t="s">
        <v>16</v>
      </c>
      <c r="B12" s="17">
        <v>14554.65</v>
      </c>
      <c r="C12" s="18">
        <v>151069.28</v>
      </c>
      <c r="D12" s="18">
        <v>179332.8</v>
      </c>
      <c r="E12" s="18">
        <v>87237.5</v>
      </c>
      <c r="F12" s="18">
        <v>31487.33</v>
      </c>
      <c r="G12" s="19">
        <f t="shared" si="0"/>
        <v>463681.56</v>
      </c>
      <c r="I12" s="41"/>
      <c r="J12" s="41"/>
      <c r="K12" s="41"/>
      <c r="L12" s="41"/>
      <c r="M12" s="41"/>
      <c r="N12" s="41"/>
    </row>
    <row r="13" spans="1:14" x14ac:dyDescent="0.25">
      <c r="A13" s="11" t="s">
        <v>17</v>
      </c>
      <c r="B13" s="17">
        <v>10030.41</v>
      </c>
      <c r="C13" s="18">
        <v>87278.97</v>
      </c>
      <c r="D13" s="18">
        <v>103223.95</v>
      </c>
      <c r="E13" s="18">
        <v>86112.95</v>
      </c>
      <c r="F13" s="18">
        <v>51514.41</v>
      </c>
      <c r="G13" s="19">
        <f t="shared" si="0"/>
        <v>338160.69000000006</v>
      </c>
      <c r="I13" s="41"/>
      <c r="J13" s="41"/>
      <c r="K13" s="41"/>
      <c r="L13" s="41"/>
      <c r="M13" s="41"/>
      <c r="N13" s="41"/>
    </row>
    <row r="14" spans="1:14" x14ac:dyDescent="0.25">
      <c r="A14" s="11" t="s">
        <v>18</v>
      </c>
      <c r="B14" s="17">
        <v>13403.03</v>
      </c>
      <c r="C14" s="18">
        <v>42481.58</v>
      </c>
      <c r="D14" s="18">
        <v>33821.54</v>
      </c>
      <c r="E14" s="18">
        <v>19523.78</v>
      </c>
      <c r="F14" s="18">
        <v>9790.4699999999993</v>
      </c>
      <c r="G14" s="19">
        <f t="shared" si="0"/>
        <v>119020.4</v>
      </c>
      <c r="I14" s="41"/>
      <c r="J14" s="41"/>
      <c r="K14" s="41"/>
      <c r="L14" s="41"/>
      <c r="M14" s="41"/>
      <c r="N14" s="41"/>
    </row>
    <row r="15" spans="1:14" x14ac:dyDescent="0.25">
      <c r="A15" s="13" t="s">
        <v>19</v>
      </c>
      <c r="B15" s="17">
        <v>59180.5</v>
      </c>
      <c r="C15" s="18">
        <v>63498.52</v>
      </c>
      <c r="D15" s="18">
        <v>49645.77</v>
      </c>
      <c r="E15" s="18">
        <v>38358.379999999997</v>
      </c>
      <c r="F15" s="18">
        <v>27326.41</v>
      </c>
      <c r="G15" s="19">
        <f t="shared" si="0"/>
        <v>238009.58</v>
      </c>
      <c r="I15" s="41"/>
      <c r="J15" s="41"/>
      <c r="K15" s="41"/>
      <c r="L15" s="41"/>
      <c r="M15" s="41"/>
      <c r="N15" s="41"/>
    </row>
    <row r="16" spans="1:14" x14ac:dyDescent="0.25">
      <c r="A16" s="10" t="s">
        <v>7</v>
      </c>
      <c r="B16" s="20">
        <f>SUM(B4:B15)</f>
        <v>840232</v>
      </c>
      <c r="C16" s="21">
        <f t="shared" ref="C16:G16" si="1">SUM(C4:C15)</f>
        <v>489790.22000000003</v>
      </c>
      <c r="D16" s="21">
        <f t="shared" si="1"/>
        <v>456844.1</v>
      </c>
      <c r="E16" s="21">
        <f t="shared" si="1"/>
        <v>273971.57999999996</v>
      </c>
      <c r="F16" s="22">
        <f t="shared" si="1"/>
        <v>141444.88</v>
      </c>
      <c r="G16" s="25">
        <f t="shared" si="1"/>
        <v>2202282.7799999998</v>
      </c>
    </row>
    <row r="17" spans="1:13" x14ac:dyDescent="0.25">
      <c r="A17" s="31" t="s">
        <v>79</v>
      </c>
      <c r="B17" s="34"/>
      <c r="C17" s="34"/>
      <c r="D17" s="34"/>
      <c r="E17" s="34"/>
      <c r="F17" s="34"/>
      <c r="G17" s="34"/>
    </row>
    <row r="18" spans="1:13" x14ac:dyDescent="0.25">
      <c r="A18" s="31" t="s">
        <v>85</v>
      </c>
      <c r="B18" s="34"/>
      <c r="C18" s="34"/>
      <c r="D18" s="34"/>
      <c r="E18" s="34"/>
      <c r="F18" s="34"/>
      <c r="G18" s="34"/>
    </row>
    <row r="19" spans="1:13" x14ac:dyDescent="0.25">
      <c r="A19" s="32" t="s">
        <v>84</v>
      </c>
    </row>
    <row r="20" spans="1:13" x14ac:dyDescent="0.25">
      <c r="H20" s="32"/>
    </row>
    <row r="21" spans="1:13" x14ac:dyDescent="0.25">
      <c r="A21" s="3" t="s">
        <v>20</v>
      </c>
    </row>
    <row r="22" spans="1:13" ht="24" x14ac:dyDescent="0.25">
      <c r="A22" s="4"/>
      <c r="B22" s="6" t="s">
        <v>2</v>
      </c>
      <c r="C22" s="7" t="s">
        <v>3</v>
      </c>
      <c r="D22" s="7" t="s">
        <v>4</v>
      </c>
      <c r="E22" s="7" t="s">
        <v>5</v>
      </c>
      <c r="F22" s="8" t="s">
        <v>6</v>
      </c>
      <c r="G22" s="9" t="s">
        <v>7</v>
      </c>
    </row>
    <row r="23" spans="1:13" x14ac:dyDescent="0.25">
      <c r="A23" s="12" t="s">
        <v>8</v>
      </c>
      <c r="B23" s="14">
        <v>20597.939999999999</v>
      </c>
      <c r="C23" s="15">
        <v>172153.27</v>
      </c>
      <c r="D23" s="15">
        <v>89722.33</v>
      </c>
      <c r="E23" s="15">
        <v>18427.12</v>
      </c>
      <c r="F23" s="15">
        <v>3017.81</v>
      </c>
      <c r="G23" s="16">
        <f>SUM(B23:F23)</f>
        <v>303918.46999999997</v>
      </c>
      <c r="I23" s="41"/>
      <c r="J23" s="41"/>
      <c r="K23" s="41"/>
      <c r="L23" s="41"/>
      <c r="M23" s="41"/>
    </row>
    <row r="24" spans="1:13" x14ac:dyDescent="0.25">
      <c r="A24" s="11" t="s">
        <v>9</v>
      </c>
      <c r="B24" s="17">
        <v>63915.76</v>
      </c>
      <c r="C24" s="18">
        <v>50383.33</v>
      </c>
      <c r="D24" s="18">
        <v>15704.01</v>
      </c>
      <c r="E24" s="18">
        <v>4236.88</v>
      </c>
      <c r="F24" s="18">
        <v>1548.21</v>
      </c>
      <c r="G24" s="19">
        <f t="shared" ref="G24:G34" si="2">SUM(B24:F24)</f>
        <v>135788.18999999997</v>
      </c>
      <c r="I24" s="41"/>
      <c r="J24" s="41"/>
      <c r="K24" s="41"/>
      <c r="L24" s="41"/>
      <c r="M24" s="41"/>
    </row>
    <row r="25" spans="1:13" x14ac:dyDescent="0.25">
      <c r="A25" s="11" t="s">
        <v>10</v>
      </c>
      <c r="B25" s="17">
        <v>82172.990000000005</v>
      </c>
      <c r="C25" s="18">
        <v>615523.24</v>
      </c>
      <c r="D25" s="18">
        <v>354687.91</v>
      </c>
      <c r="E25" s="18">
        <v>81258.509999999995</v>
      </c>
      <c r="F25" s="18">
        <v>15751.29</v>
      </c>
      <c r="G25" s="19">
        <f t="shared" si="2"/>
        <v>1149393.94</v>
      </c>
      <c r="I25" s="41"/>
      <c r="J25" s="41"/>
      <c r="K25" s="41"/>
      <c r="L25" s="41"/>
      <c r="M25" s="41"/>
    </row>
    <row r="26" spans="1:13" x14ac:dyDescent="0.25">
      <c r="A26" s="11" t="s">
        <v>11</v>
      </c>
      <c r="B26" s="17">
        <v>322623.84999999998</v>
      </c>
      <c r="C26" s="18">
        <v>233266.87</v>
      </c>
      <c r="D26" s="18">
        <v>130208.34</v>
      </c>
      <c r="E26" s="18">
        <v>57757.01</v>
      </c>
      <c r="F26" s="18">
        <v>29863.119999999999</v>
      </c>
      <c r="G26" s="19">
        <f t="shared" si="2"/>
        <v>773719.19</v>
      </c>
      <c r="I26" s="41"/>
      <c r="J26" s="41"/>
      <c r="K26" s="41"/>
      <c r="L26" s="41"/>
      <c r="M26" s="41"/>
    </row>
    <row r="27" spans="1:13" x14ac:dyDescent="0.25">
      <c r="A27" s="11" t="s">
        <v>12</v>
      </c>
      <c r="B27" s="17">
        <v>1990819.35</v>
      </c>
      <c r="C27" s="18">
        <v>0</v>
      </c>
      <c r="D27" s="18">
        <v>0</v>
      </c>
      <c r="E27" s="18">
        <v>0</v>
      </c>
      <c r="F27" s="18">
        <v>0</v>
      </c>
      <c r="G27" s="19">
        <f t="shared" si="2"/>
        <v>1990819.35</v>
      </c>
      <c r="I27" s="41"/>
      <c r="J27" s="41"/>
      <c r="K27" s="41"/>
      <c r="L27" s="41"/>
      <c r="M27" s="41"/>
    </row>
    <row r="28" spans="1:13" x14ac:dyDescent="0.25">
      <c r="A28" s="11" t="s">
        <v>13</v>
      </c>
      <c r="B28" s="17">
        <v>637454.6</v>
      </c>
      <c r="C28" s="18">
        <v>0</v>
      </c>
      <c r="D28" s="18">
        <v>0</v>
      </c>
      <c r="E28" s="18">
        <v>0</v>
      </c>
      <c r="F28" s="18">
        <v>0</v>
      </c>
      <c r="G28" s="19">
        <f t="shared" si="2"/>
        <v>637454.6</v>
      </c>
      <c r="I28" s="41"/>
      <c r="J28" s="41"/>
      <c r="K28" s="41"/>
      <c r="L28" s="41"/>
      <c r="M28" s="41"/>
    </row>
    <row r="29" spans="1:13" x14ac:dyDescent="0.25">
      <c r="A29" s="11" t="s">
        <v>14</v>
      </c>
      <c r="B29" s="17">
        <v>689511.94</v>
      </c>
      <c r="C29" s="18">
        <v>0</v>
      </c>
      <c r="D29" s="18">
        <v>0</v>
      </c>
      <c r="E29" s="18">
        <v>0</v>
      </c>
      <c r="F29" s="18">
        <v>0</v>
      </c>
      <c r="G29" s="19">
        <f t="shared" si="2"/>
        <v>689511.94</v>
      </c>
      <c r="I29" s="41"/>
      <c r="J29" s="41"/>
      <c r="K29" s="41"/>
      <c r="L29" s="41"/>
      <c r="M29" s="41"/>
    </row>
    <row r="30" spans="1:13" x14ac:dyDescent="0.25">
      <c r="A30" s="11" t="s">
        <v>15</v>
      </c>
      <c r="B30" s="17">
        <v>3580914.09</v>
      </c>
      <c r="C30" s="18">
        <v>0</v>
      </c>
      <c r="D30" s="18">
        <v>0</v>
      </c>
      <c r="E30" s="18">
        <v>0</v>
      </c>
      <c r="F30" s="18">
        <v>0</v>
      </c>
      <c r="G30" s="19">
        <f t="shared" si="2"/>
        <v>3580914.09</v>
      </c>
      <c r="I30" s="41"/>
      <c r="J30" s="41"/>
      <c r="K30" s="41"/>
      <c r="L30" s="41"/>
      <c r="M30" s="41"/>
    </row>
    <row r="31" spans="1:13" x14ac:dyDescent="0.25">
      <c r="A31" s="11" t="s">
        <v>16</v>
      </c>
      <c r="B31" s="17">
        <v>109961.74</v>
      </c>
      <c r="C31" s="18">
        <v>1668218.42</v>
      </c>
      <c r="D31" s="18">
        <v>1970242.52</v>
      </c>
      <c r="E31" s="18">
        <v>546707.03</v>
      </c>
      <c r="F31" s="18">
        <v>95353.36</v>
      </c>
      <c r="G31" s="19">
        <f t="shared" si="2"/>
        <v>4390483.07</v>
      </c>
      <c r="I31" s="41"/>
      <c r="J31" s="41"/>
      <c r="K31" s="41"/>
      <c r="L31" s="41"/>
      <c r="M31" s="41"/>
    </row>
    <row r="32" spans="1:13" x14ac:dyDescent="0.25">
      <c r="A32" s="11" t="s">
        <v>17</v>
      </c>
      <c r="B32" s="17">
        <v>51575.22</v>
      </c>
      <c r="C32" s="18">
        <v>333576.58</v>
      </c>
      <c r="D32" s="18">
        <v>332236.13</v>
      </c>
      <c r="E32" s="18">
        <v>173785.41</v>
      </c>
      <c r="F32" s="18">
        <v>77168.149999999994</v>
      </c>
      <c r="G32" s="19">
        <f t="shared" si="2"/>
        <v>968341.49000000011</v>
      </c>
      <c r="I32" s="41"/>
      <c r="J32" s="41"/>
    </row>
    <row r="33" spans="1:13" x14ac:dyDescent="0.25">
      <c r="A33" s="11" t="s">
        <v>18</v>
      </c>
      <c r="B33" s="17">
        <v>63134.95</v>
      </c>
      <c r="C33" s="18">
        <v>193362.34</v>
      </c>
      <c r="D33" s="18">
        <v>123656.05</v>
      </c>
      <c r="E33" s="18">
        <v>38663.440000000002</v>
      </c>
      <c r="F33" s="18">
        <v>11390.11</v>
      </c>
      <c r="G33" s="19">
        <f t="shared" si="2"/>
        <v>430206.88999999996</v>
      </c>
      <c r="I33" s="41"/>
      <c r="J33" s="41"/>
      <c r="K33" s="41"/>
      <c r="L33" s="41"/>
      <c r="M33" s="41"/>
    </row>
    <row r="34" spans="1:13" x14ac:dyDescent="0.25">
      <c r="A34" s="13" t="s">
        <v>19</v>
      </c>
      <c r="B34" s="17">
        <v>229737.18</v>
      </c>
      <c r="C34" s="18">
        <v>119109.39</v>
      </c>
      <c r="D34" s="18">
        <v>70797.69</v>
      </c>
      <c r="E34" s="18">
        <v>40263.64</v>
      </c>
      <c r="F34" s="18">
        <v>25893.65</v>
      </c>
      <c r="G34" s="19">
        <f t="shared" si="2"/>
        <v>485801.55000000005</v>
      </c>
      <c r="I34" s="41"/>
      <c r="J34" s="41"/>
      <c r="K34" s="41"/>
      <c r="L34" s="41"/>
      <c r="M34" s="41"/>
    </row>
    <row r="35" spans="1:13" x14ac:dyDescent="0.25">
      <c r="A35" s="10" t="s">
        <v>7</v>
      </c>
      <c r="B35" s="20">
        <f>SUM(B23:B34)</f>
        <v>7842419.6099999994</v>
      </c>
      <c r="C35" s="21">
        <f t="shared" ref="C35" si="3">SUM(C23:C34)</f>
        <v>3385593.44</v>
      </c>
      <c r="D35" s="21">
        <f t="shared" ref="D35" si="4">SUM(D23:D34)</f>
        <v>3087254.9799999995</v>
      </c>
      <c r="E35" s="21">
        <f t="shared" ref="E35" si="5">SUM(E23:E34)</f>
        <v>961099.04000000015</v>
      </c>
      <c r="F35" s="22">
        <f t="shared" ref="F35" si="6">SUM(F23:F34)</f>
        <v>259985.69999999998</v>
      </c>
      <c r="G35" s="25">
        <f t="shared" ref="G35" si="7">SUM(G23:G34)</f>
        <v>15536352.770000001</v>
      </c>
    </row>
    <row r="36" spans="1:13" x14ac:dyDescent="0.25">
      <c r="A36" s="31" t="s">
        <v>85</v>
      </c>
      <c r="B36" s="34"/>
      <c r="C36" s="34"/>
      <c r="D36" s="34"/>
      <c r="E36" s="34"/>
      <c r="F36" s="34"/>
      <c r="G36" s="34"/>
    </row>
    <row r="37" spans="1:13" x14ac:dyDescent="0.25">
      <c r="A37" s="32" t="s">
        <v>84</v>
      </c>
      <c r="B37" s="34"/>
      <c r="C37" s="34"/>
      <c r="D37" s="34"/>
      <c r="E37" s="34"/>
      <c r="F37" s="34"/>
      <c r="G37" s="34"/>
    </row>
    <row r="39" spans="1:13" x14ac:dyDescent="0.25">
      <c r="A39" s="3" t="s">
        <v>21</v>
      </c>
    </row>
    <row r="40" spans="1:13" ht="24" x14ac:dyDescent="0.25">
      <c r="A40" s="4"/>
      <c r="B40" s="6" t="s">
        <v>2</v>
      </c>
      <c r="C40" s="7" t="s">
        <v>3</v>
      </c>
      <c r="D40" s="7" t="s">
        <v>4</v>
      </c>
      <c r="E40" s="7" t="s">
        <v>5</v>
      </c>
      <c r="F40" s="8" t="s">
        <v>6</v>
      </c>
      <c r="G40" s="9" t="s">
        <v>7</v>
      </c>
    </row>
    <row r="41" spans="1:13" x14ac:dyDescent="0.25">
      <c r="A41" s="12" t="s">
        <v>8</v>
      </c>
      <c r="B41" s="14">
        <f>B4+B23</f>
        <v>23633.62</v>
      </c>
      <c r="C41" s="15">
        <f t="shared" ref="C41:G41" si="8">C4+C23</f>
        <v>188052.34999999998</v>
      </c>
      <c r="D41" s="15">
        <f t="shared" si="8"/>
        <v>97506.82</v>
      </c>
      <c r="E41" s="15">
        <f t="shared" si="8"/>
        <v>20963.27</v>
      </c>
      <c r="F41" s="15">
        <f t="shared" si="8"/>
        <v>4072.05</v>
      </c>
      <c r="G41" s="16">
        <f t="shared" si="8"/>
        <v>334228.11</v>
      </c>
    </row>
    <row r="42" spans="1:13" x14ac:dyDescent="0.25">
      <c r="A42" s="11" t="s">
        <v>9</v>
      </c>
      <c r="B42" s="17">
        <f t="shared" ref="B42:B53" si="9">B5+B24</f>
        <v>69530.010000000009</v>
      </c>
      <c r="C42" s="18">
        <f t="shared" ref="C42:G53" si="10">C5+C24</f>
        <v>58278.46</v>
      </c>
      <c r="D42" s="18">
        <f t="shared" si="10"/>
        <v>18803.310000000001</v>
      </c>
      <c r="E42" s="18">
        <f t="shared" si="10"/>
        <v>5645.56</v>
      </c>
      <c r="F42" s="18">
        <f t="shared" si="10"/>
        <v>2231.87</v>
      </c>
      <c r="G42" s="19">
        <f t="shared" si="10"/>
        <v>154489.20999999996</v>
      </c>
    </row>
    <row r="43" spans="1:13" x14ac:dyDescent="0.25">
      <c r="A43" s="11" t="s">
        <v>10</v>
      </c>
      <c r="B43" s="17">
        <f t="shared" si="9"/>
        <v>95748.58</v>
      </c>
      <c r="C43" s="18">
        <f t="shared" si="10"/>
        <v>690119.59</v>
      </c>
      <c r="D43" s="18">
        <f t="shared" si="10"/>
        <v>401483.91</v>
      </c>
      <c r="E43" s="18">
        <f t="shared" si="10"/>
        <v>101243.12</v>
      </c>
      <c r="F43" s="18">
        <f t="shared" si="10"/>
        <v>24035.45</v>
      </c>
      <c r="G43" s="19">
        <f t="shared" si="10"/>
        <v>1312630.6499999999</v>
      </c>
    </row>
    <row r="44" spans="1:13" x14ac:dyDescent="0.25">
      <c r="A44" s="11" t="s">
        <v>11</v>
      </c>
      <c r="B44" s="17">
        <f t="shared" si="9"/>
        <v>351023.5</v>
      </c>
      <c r="C44" s="18">
        <f t="shared" si="10"/>
        <v>280338.18</v>
      </c>
      <c r="D44" s="18">
        <f t="shared" si="10"/>
        <v>163348.59</v>
      </c>
      <c r="E44" s="18">
        <f t="shared" si="10"/>
        <v>76566.540000000008</v>
      </c>
      <c r="F44" s="18">
        <f t="shared" si="10"/>
        <v>41167.32</v>
      </c>
      <c r="G44" s="19">
        <f t="shared" si="10"/>
        <v>912444.12999999989</v>
      </c>
    </row>
    <row r="45" spans="1:13" x14ac:dyDescent="0.25">
      <c r="A45" s="11" t="s">
        <v>12</v>
      </c>
      <c r="B45" s="17">
        <f t="shared" si="9"/>
        <v>2156716.23</v>
      </c>
      <c r="C45" s="18">
        <f t="shared" si="10"/>
        <v>0</v>
      </c>
      <c r="D45" s="18">
        <f t="shared" si="10"/>
        <v>0</v>
      </c>
      <c r="E45" s="18">
        <f t="shared" si="10"/>
        <v>0</v>
      </c>
      <c r="F45" s="18">
        <f t="shared" si="10"/>
        <v>0</v>
      </c>
      <c r="G45" s="19">
        <f t="shared" si="10"/>
        <v>2156716.23</v>
      </c>
    </row>
    <row r="46" spans="1:13" x14ac:dyDescent="0.25">
      <c r="A46" s="11" t="s">
        <v>13</v>
      </c>
      <c r="B46" s="17">
        <f t="shared" si="9"/>
        <v>732348.14</v>
      </c>
      <c r="C46" s="18">
        <f t="shared" si="10"/>
        <v>0</v>
      </c>
      <c r="D46" s="18">
        <f t="shared" si="10"/>
        <v>0</v>
      </c>
      <c r="E46" s="18">
        <f t="shared" si="10"/>
        <v>0</v>
      </c>
      <c r="F46" s="18">
        <f t="shared" si="10"/>
        <v>0</v>
      </c>
      <c r="G46" s="19">
        <f t="shared" si="10"/>
        <v>732348.14</v>
      </c>
    </row>
    <row r="47" spans="1:13" x14ac:dyDescent="0.25">
      <c r="A47" s="11" t="s">
        <v>14</v>
      </c>
      <c r="B47" s="17">
        <f t="shared" si="9"/>
        <v>769392.3899999999</v>
      </c>
      <c r="C47" s="18">
        <f t="shared" si="10"/>
        <v>0</v>
      </c>
      <c r="D47" s="18">
        <f t="shared" si="10"/>
        <v>0</v>
      </c>
      <c r="E47" s="18">
        <f t="shared" si="10"/>
        <v>0</v>
      </c>
      <c r="F47" s="18">
        <f t="shared" si="10"/>
        <v>0</v>
      </c>
      <c r="G47" s="19">
        <f t="shared" si="10"/>
        <v>769392.3899999999</v>
      </c>
    </row>
    <row r="48" spans="1:13" x14ac:dyDescent="0.25">
      <c r="A48" s="11" t="s">
        <v>15</v>
      </c>
      <c r="B48" s="17">
        <f t="shared" si="9"/>
        <v>3932681.46</v>
      </c>
      <c r="C48" s="18">
        <f t="shared" si="10"/>
        <v>0</v>
      </c>
      <c r="D48" s="18">
        <f t="shared" si="10"/>
        <v>0</v>
      </c>
      <c r="E48" s="18">
        <f t="shared" si="10"/>
        <v>0</v>
      </c>
      <c r="F48" s="18">
        <f t="shared" si="10"/>
        <v>0</v>
      </c>
      <c r="G48" s="19">
        <f t="shared" si="10"/>
        <v>3932681.46</v>
      </c>
    </row>
    <row r="49" spans="1:7" x14ac:dyDescent="0.25">
      <c r="A49" s="11" t="s">
        <v>16</v>
      </c>
      <c r="B49" s="17">
        <f t="shared" si="9"/>
        <v>124516.39</v>
      </c>
      <c r="C49" s="18">
        <f t="shared" si="10"/>
        <v>1819287.7</v>
      </c>
      <c r="D49" s="18">
        <f t="shared" si="10"/>
        <v>2149575.3199999998</v>
      </c>
      <c r="E49" s="18">
        <f t="shared" si="10"/>
        <v>633944.53</v>
      </c>
      <c r="F49" s="18">
        <f t="shared" si="10"/>
        <v>126840.69</v>
      </c>
      <c r="G49" s="19">
        <f t="shared" si="10"/>
        <v>4854164.63</v>
      </c>
    </row>
    <row r="50" spans="1:7" x14ac:dyDescent="0.25">
      <c r="A50" s="11" t="s">
        <v>17</v>
      </c>
      <c r="B50" s="17">
        <f t="shared" si="9"/>
        <v>61605.630000000005</v>
      </c>
      <c r="C50" s="18">
        <f t="shared" si="10"/>
        <v>420855.55000000005</v>
      </c>
      <c r="D50" s="18">
        <f t="shared" si="10"/>
        <v>435460.08</v>
      </c>
      <c r="E50" s="18">
        <f t="shared" si="10"/>
        <v>259898.36</v>
      </c>
      <c r="F50" s="18">
        <f t="shared" si="10"/>
        <v>128682.56</v>
      </c>
      <c r="G50" s="19">
        <f t="shared" si="10"/>
        <v>1306502.1800000002</v>
      </c>
    </row>
    <row r="51" spans="1:7" x14ac:dyDescent="0.25">
      <c r="A51" s="11" t="s">
        <v>18</v>
      </c>
      <c r="B51" s="17">
        <f t="shared" si="9"/>
        <v>76537.98</v>
      </c>
      <c r="C51" s="18">
        <f t="shared" si="10"/>
        <v>235843.91999999998</v>
      </c>
      <c r="D51" s="18">
        <f t="shared" si="10"/>
        <v>157477.59</v>
      </c>
      <c r="E51" s="18">
        <f t="shared" si="10"/>
        <v>58187.22</v>
      </c>
      <c r="F51" s="18">
        <f t="shared" si="10"/>
        <v>21180.58</v>
      </c>
      <c r="G51" s="19">
        <f t="shared" si="10"/>
        <v>549227.28999999992</v>
      </c>
    </row>
    <row r="52" spans="1:7" x14ac:dyDescent="0.25">
      <c r="A52" s="13" t="s">
        <v>19</v>
      </c>
      <c r="B52" s="17">
        <f t="shared" si="9"/>
        <v>288917.68</v>
      </c>
      <c r="C52" s="18">
        <f t="shared" si="10"/>
        <v>182607.91</v>
      </c>
      <c r="D52" s="18">
        <f t="shared" si="10"/>
        <v>120443.45999999999</v>
      </c>
      <c r="E52" s="18">
        <f t="shared" si="10"/>
        <v>78622.01999999999</v>
      </c>
      <c r="F52" s="18">
        <f t="shared" si="10"/>
        <v>53220.06</v>
      </c>
      <c r="G52" s="19">
        <f t="shared" si="10"/>
        <v>723811.13</v>
      </c>
    </row>
    <row r="53" spans="1:7" x14ac:dyDescent="0.25">
      <c r="A53" s="10" t="s">
        <v>7</v>
      </c>
      <c r="B53" s="20">
        <f t="shared" si="9"/>
        <v>8682651.6099999994</v>
      </c>
      <c r="C53" s="21">
        <f t="shared" si="10"/>
        <v>3875383.66</v>
      </c>
      <c r="D53" s="21">
        <f t="shared" si="10"/>
        <v>3544099.0799999996</v>
      </c>
      <c r="E53" s="21">
        <f t="shared" si="10"/>
        <v>1235070.6200000001</v>
      </c>
      <c r="F53" s="22">
        <f t="shared" si="10"/>
        <v>401430.57999999996</v>
      </c>
      <c r="G53" s="25">
        <f t="shared" si="10"/>
        <v>17738635.550000001</v>
      </c>
    </row>
    <row r="54" spans="1:7" x14ac:dyDescent="0.25">
      <c r="A54" s="31" t="s">
        <v>85</v>
      </c>
    </row>
    <row r="55" spans="1:7" x14ac:dyDescent="0.25">
      <c r="A55" s="32" t="s">
        <v>84</v>
      </c>
    </row>
  </sheetData>
  <pageMargins left="0.7" right="0.7" top="0.75" bottom="0.75" header="0.3" footer="0.3"/>
  <pageSetup paperSize="9" scale="7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7" x14ac:dyDescent="0.25">
      <c r="A1" s="2" t="s">
        <v>22</v>
      </c>
    </row>
    <row r="2" spans="1:7" x14ac:dyDescent="0.25">
      <c r="A2" s="3" t="s">
        <v>1</v>
      </c>
    </row>
    <row r="3" spans="1:7" ht="39.75" customHeight="1" x14ac:dyDescent="0.25">
      <c r="A3" s="4"/>
      <c r="B3" s="6" t="s">
        <v>2</v>
      </c>
      <c r="C3" s="7" t="s">
        <v>3</v>
      </c>
      <c r="D3" s="7" t="s">
        <v>4</v>
      </c>
      <c r="E3" s="7" t="s">
        <v>5</v>
      </c>
      <c r="F3" s="8" t="s">
        <v>6</v>
      </c>
      <c r="G3" s="9" t="s">
        <v>7</v>
      </c>
    </row>
    <row r="4" spans="1:7" x14ac:dyDescent="0.25">
      <c r="A4" s="12" t="s">
        <v>23</v>
      </c>
      <c r="B4" s="14">
        <v>660481.49</v>
      </c>
      <c r="C4" s="15">
        <v>275331.18</v>
      </c>
      <c r="D4" s="15">
        <v>305419.58</v>
      </c>
      <c r="E4" s="15">
        <v>201664.04</v>
      </c>
      <c r="F4" s="15">
        <v>104349.55</v>
      </c>
      <c r="G4" s="16">
        <f>SUM(B4:F4)</f>
        <v>1547245.84</v>
      </c>
    </row>
    <row r="5" spans="1:7" x14ac:dyDescent="0.25">
      <c r="A5" s="11" t="s">
        <v>24</v>
      </c>
      <c r="B5" s="17">
        <v>129125.35</v>
      </c>
      <c r="C5" s="18">
        <v>68997.179999999993</v>
      </c>
      <c r="D5" s="18">
        <v>60604.49</v>
      </c>
      <c r="E5" s="18">
        <v>29568.58</v>
      </c>
      <c r="F5" s="18">
        <v>15769.07</v>
      </c>
      <c r="G5" s="19">
        <f t="shared" ref="G5" si="0">SUM(B5:F5)</f>
        <v>304064.67</v>
      </c>
    </row>
    <row r="6" spans="1:7" x14ac:dyDescent="0.25">
      <c r="A6" s="5" t="s">
        <v>7</v>
      </c>
      <c r="B6" s="20">
        <f>B4+B5</f>
        <v>789606.84</v>
      </c>
      <c r="C6" s="21">
        <f t="shared" ref="C6:G6" si="1">C4+C5</f>
        <v>344328.36</v>
      </c>
      <c r="D6" s="21">
        <f t="shared" si="1"/>
        <v>366024.07</v>
      </c>
      <c r="E6" s="21">
        <f t="shared" si="1"/>
        <v>231232.62</v>
      </c>
      <c r="F6" s="22">
        <f t="shared" si="1"/>
        <v>120118.62</v>
      </c>
      <c r="G6" s="25">
        <f t="shared" si="1"/>
        <v>1851310.51</v>
      </c>
    </row>
    <row r="7" spans="1:7" x14ac:dyDescent="0.25">
      <c r="A7" s="31" t="s">
        <v>81</v>
      </c>
      <c r="B7" s="34"/>
      <c r="C7" s="34"/>
      <c r="D7" s="34"/>
      <c r="E7" s="34"/>
      <c r="F7" s="34"/>
      <c r="G7" s="34"/>
    </row>
    <row r="8" spans="1:7" x14ac:dyDescent="0.25">
      <c r="A8" s="31" t="s">
        <v>85</v>
      </c>
      <c r="B8" s="34"/>
      <c r="C8" s="34"/>
      <c r="D8" s="34"/>
      <c r="E8" s="34"/>
      <c r="F8" s="34"/>
      <c r="G8" s="34"/>
    </row>
    <row r="9" spans="1:7" x14ac:dyDescent="0.25">
      <c r="A9" s="32" t="s">
        <v>84</v>
      </c>
      <c r="B9" s="34"/>
      <c r="C9" s="34"/>
      <c r="D9" s="34"/>
      <c r="E9" s="34"/>
      <c r="F9" s="34"/>
      <c r="G9" s="34"/>
    </row>
    <row r="11" spans="1:7" x14ac:dyDescent="0.25">
      <c r="A11" s="3" t="s">
        <v>20</v>
      </c>
    </row>
    <row r="12" spans="1:7" ht="24" x14ac:dyDescent="0.25">
      <c r="A12" s="4"/>
      <c r="B12" s="6" t="s">
        <v>2</v>
      </c>
      <c r="C12" s="7" t="s">
        <v>3</v>
      </c>
      <c r="D12" s="7" t="s">
        <v>4</v>
      </c>
      <c r="E12" s="7" t="s">
        <v>5</v>
      </c>
      <c r="F12" s="8" t="s">
        <v>6</v>
      </c>
      <c r="G12" s="9" t="s">
        <v>7</v>
      </c>
    </row>
    <row r="13" spans="1:7" x14ac:dyDescent="0.25">
      <c r="A13" s="12" t="s">
        <v>23</v>
      </c>
      <c r="B13" s="14">
        <v>5638333.2800000003</v>
      </c>
      <c r="C13" s="15">
        <v>1348748.17</v>
      </c>
      <c r="D13" s="15">
        <v>1657317.24</v>
      </c>
      <c r="E13" s="15">
        <v>590010.86</v>
      </c>
      <c r="F13" s="15">
        <v>150363.53</v>
      </c>
      <c r="G13" s="16">
        <f>SUM(B13:F13)</f>
        <v>9384773.0799999982</v>
      </c>
    </row>
    <row r="14" spans="1:7" x14ac:dyDescent="0.25">
      <c r="A14" s="11" t="s">
        <v>24</v>
      </c>
      <c r="B14" s="17">
        <v>1714775.78</v>
      </c>
      <c r="C14" s="18">
        <v>965518.57</v>
      </c>
      <c r="D14" s="18">
        <v>839615.14</v>
      </c>
      <c r="E14" s="18">
        <v>209408.66</v>
      </c>
      <c r="F14" s="18">
        <v>59441.73</v>
      </c>
      <c r="G14" s="19">
        <f t="shared" ref="G14" si="2">SUM(B14:F14)</f>
        <v>3788759.8800000004</v>
      </c>
    </row>
    <row r="15" spans="1:7" x14ac:dyDescent="0.25">
      <c r="A15" s="5" t="s">
        <v>7</v>
      </c>
      <c r="B15" s="20">
        <f>B13+B14</f>
        <v>7353109.0600000005</v>
      </c>
      <c r="C15" s="21">
        <f t="shared" ref="C15" si="3">C13+C14</f>
        <v>2314266.7399999998</v>
      </c>
      <c r="D15" s="21">
        <f t="shared" ref="D15" si="4">D13+D14</f>
        <v>2496932.38</v>
      </c>
      <c r="E15" s="21">
        <f t="shared" ref="E15" si="5">E13+E14</f>
        <v>799419.52</v>
      </c>
      <c r="F15" s="22">
        <f t="shared" ref="F15" si="6">F13+F14</f>
        <v>209805.26</v>
      </c>
      <c r="G15" s="25">
        <f t="shared" ref="G15" si="7">G13+G14</f>
        <v>13173532.959999999</v>
      </c>
    </row>
    <row r="16" spans="1:7" x14ac:dyDescent="0.25">
      <c r="A16" s="31" t="s">
        <v>82</v>
      </c>
      <c r="B16" s="34"/>
      <c r="C16" s="34"/>
      <c r="D16" s="34"/>
      <c r="E16" s="34"/>
      <c r="F16" s="34"/>
      <c r="G16" s="34"/>
    </row>
    <row r="17" spans="1:7" x14ac:dyDescent="0.25">
      <c r="A17" s="31" t="s">
        <v>85</v>
      </c>
      <c r="B17" s="34"/>
      <c r="C17" s="34"/>
      <c r="D17" s="34"/>
      <c r="E17" s="34"/>
      <c r="F17" s="34"/>
      <c r="G17" s="34"/>
    </row>
    <row r="18" spans="1:7" x14ac:dyDescent="0.25">
      <c r="A18" s="32" t="s">
        <v>84</v>
      </c>
      <c r="B18" s="34"/>
      <c r="C18" s="34"/>
      <c r="D18" s="34"/>
      <c r="E18" s="34"/>
      <c r="F18" s="34"/>
      <c r="G18" s="34"/>
    </row>
    <row r="20" spans="1:7" x14ac:dyDescent="0.25">
      <c r="A20" s="3" t="s">
        <v>21</v>
      </c>
    </row>
    <row r="21" spans="1:7" ht="24" x14ac:dyDescent="0.25">
      <c r="A21" s="4"/>
      <c r="B21" s="6" t="s">
        <v>2</v>
      </c>
      <c r="C21" s="7" t="s">
        <v>3</v>
      </c>
      <c r="D21" s="7" t="s">
        <v>4</v>
      </c>
      <c r="E21" s="7" t="s">
        <v>5</v>
      </c>
      <c r="F21" s="8" t="s">
        <v>6</v>
      </c>
      <c r="G21" s="9" t="s">
        <v>7</v>
      </c>
    </row>
    <row r="22" spans="1:7" x14ac:dyDescent="0.25">
      <c r="A22" s="12" t="s">
        <v>23</v>
      </c>
      <c r="B22" s="14">
        <f t="shared" ref="B22:G24" si="8">B4+B13</f>
        <v>6298814.7700000005</v>
      </c>
      <c r="C22" s="15">
        <f t="shared" si="8"/>
        <v>1624079.3499999999</v>
      </c>
      <c r="D22" s="15">
        <f t="shared" si="8"/>
        <v>1962736.82</v>
      </c>
      <c r="E22" s="15">
        <f t="shared" si="8"/>
        <v>791674.9</v>
      </c>
      <c r="F22" s="15">
        <f t="shared" si="8"/>
        <v>254713.08000000002</v>
      </c>
      <c r="G22" s="16">
        <f t="shared" si="8"/>
        <v>10932018.919999998</v>
      </c>
    </row>
    <row r="23" spans="1:7" x14ac:dyDescent="0.25">
      <c r="A23" s="11" t="s">
        <v>24</v>
      </c>
      <c r="B23" s="17">
        <f t="shared" si="8"/>
        <v>1843901.1300000001</v>
      </c>
      <c r="C23" s="18">
        <f t="shared" si="8"/>
        <v>1034515.75</v>
      </c>
      <c r="D23" s="18">
        <f t="shared" si="8"/>
        <v>900219.63</v>
      </c>
      <c r="E23" s="18">
        <f t="shared" si="8"/>
        <v>238977.24</v>
      </c>
      <c r="F23" s="18">
        <f t="shared" si="8"/>
        <v>75210.8</v>
      </c>
      <c r="G23" s="19">
        <f t="shared" si="8"/>
        <v>4092824.5500000003</v>
      </c>
    </row>
    <row r="24" spans="1:7" x14ac:dyDescent="0.25">
      <c r="A24" s="5" t="s">
        <v>7</v>
      </c>
      <c r="B24" s="20">
        <f t="shared" si="8"/>
        <v>8142715.9000000004</v>
      </c>
      <c r="C24" s="21">
        <f t="shared" si="8"/>
        <v>2658595.0999999996</v>
      </c>
      <c r="D24" s="21">
        <f t="shared" si="8"/>
        <v>2862956.4499999997</v>
      </c>
      <c r="E24" s="21">
        <f t="shared" si="8"/>
        <v>1030652.14</v>
      </c>
      <c r="F24" s="22">
        <f t="shared" si="8"/>
        <v>329923.88</v>
      </c>
      <c r="G24" s="25">
        <f t="shared" si="8"/>
        <v>15024843.469999999</v>
      </c>
    </row>
    <row r="25" spans="1:7" x14ac:dyDescent="0.25">
      <c r="A25" s="31" t="s">
        <v>85</v>
      </c>
    </row>
    <row r="26" spans="1:7" x14ac:dyDescent="0.25">
      <c r="A26" s="32" t="s">
        <v>84</v>
      </c>
    </row>
  </sheetData>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3" x14ac:dyDescent="0.25">
      <c r="A1" s="2" t="s">
        <v>47</v>
      </c>
    </row>
    <row r="2" spans="1:13" x14ac:dyDescent="0.25">
      <c r="A2" s="3" t="s">
        <v>1</v>
      </c>
    </row>
    <row r="3" spans="1:13" ht="39.75" customHeight="1" x14ac:dyDescent="0.25">
      <c r="A3" s="4"/>
      <c r="B3" s="6" t="s">
        <v>2</v>
      </c>
      <c r="C3" s="7" t="s">
        <v>3</v>
      </c>
      <c r="D3" s="7" t="s">
        <v>4</v>
      </c>
      <c r="E3" s="7" t="s">
        <v>5</v>
      </c>
      <c r="F3" s="8" t="s">
        <v>6</v>
      </c>
      <c r="G3" s="9" t="s">
        <v>7</v>
      </c>
    </row>
    <row r="4" spans="1:13" x14ac:dyDescent="0.25">
      <c r="A4" s="12" t="s">
        <v>34</v>
      </c>
      <c r="B4" s="14">
        <v>0</v>
      </c>
      <c r="C4" s="15">
        <v>0</v>
      </c>
      <c r="D4" s="15">
        <v>0</v>
      </c>
      <c r="E4" s="15">
        <v>0</v>
      </c>
      <c r="F4" s="15">
        <v>0</v>
      </c>
      <c r="G4" s="16">
        <f>SUM(B4:F4)</f>
        <v>0</v>
      </c>
      <c r="H4" s="41"/>
      <c r="I4" s="41"/>
      <c r="J4" s="41"/>
      <c r="K4" s="41"/>
      <c r="L4" s="41"/>
      <c r="M4" s="41"/>
    </row>
    <row r="5" spans="1:13" x14ac:dyDescent="0.25">
      <c r="A5" s="11" t="s">
        <v>35</v>
      </c>
      <c r="B5" s="17">
        <v>362348.02</v>
      </c>
      <c r="C5" s="18">
        <v>205463.57</v>
      </c>
      <c r="D5" s="18">
        <v>206502.51</v>
      </c>
      <c r="E5" s="18">
        <v>132903.28</v>
      </c>
      <c r="F5" s="18">
        <v>65741.850000000006</v>
      </c>
      <c r="G5" s="19">
        <f t="shared" ref="G5:G16" si="0">SUM(B5:F5)</f>
        <v>972959.2300000001</v>
      </c>
      <c r="H5" s="41"/>
      <c r="I5" s="41"/>
      <c r="J5" s="41"/>
      <c r="K5" s="41"/>
      <c r="L5" s="41"/>
      <c r="M5" s="41"/>
    </row>
    <row r="6" spans="1:13" x14ac:dyDescent="0.25">
      <c r="A6" s="11" t="s">
        <v>36</v>
      </c>
      <c r="B6" s="17">
        <v>96242.35</v>
      </c>
      <c r="C6" s="18">
        <v>44301.31</v>
      </c>
      <c r="D6" s="18">
        <v>36989.31</v>
      </c>
      <c r="E6" s="18">
        <v>10662.46</v>
      </c>
      <c r="F6" s="18">
        <v>2830.9</v>
      </c>
      <c r="G6" s="19">
        <f t="shared" si="0"/>
        <v>191026.33</v>
      </c>
      <c r="H6" s="41"/>
      <c r="I6" s="41"/>
      <c r="J6" s="41"/>
      <c r="K6" s="41"/>
      <c r="L6" s="41"/>
      <c r="M6" s="41"/>
    </row>
    <row r="7" spans="1:13" x14ac:dyDescent="0.25">
      <c r="A7" s="11" t="s">
        <v>37</v>
      </c>
      <c r="B7" s="17">
        <v>35703.11</v>
      </c>
      <c r="C7" s="18">
        <v>9717.7800000000007</v>
      </c>
      <c r="D7" s="18">
        <v>8155.57</v>
      </c>
      <c r="E7" s="18">
        <v>3633.36</v>
      </c>
      <c r="F7" s="18">
        <v>1363.08</v>
      </c>
      <c r="G7" s="19">
        <f t="shared" si="0"/>
        <v>58572.9</v>
      </c>
      <c r="H7" s="41"/>
      <c r="I7" s="41"/>
      <c r="J7" s="41"/>
      <c r="K7" s="41"/>
      <c r="L7" s="41"/>
      <c r="M7" s="41"/>
    </row>
    <row r="8" spans="1:13" x14ac:dyDescent="0.25">
      <c r="A8" s="11" t="s">
        <v>38</v>
      </c>
      <c r="B8" s="17">
        <v>25543.23</v>
      </c>
      <c r="C8" s="18">
        <v>7945.91</v>
      </c>
      <c r="D8" s="18">
        <v>7148.14</v>
      </c>
      <c r="E8" s="18">
        <v>3315.79</v>
      </c>
      <c r="F8" s="18">
        <v>1596.08</v>
      </c>
      <c r="G8" s="19">
        <f t="shared" si="0"/>
        <v>45549.15</v>
      </c>
      <c r="H8" s="41"/>
      <c r="I8" s="41"/>
      <c r="J8" s="41"/>
      <c r="K8" s="41"/>
      <c r="L8" s="41"/>
      <c r="M8" s="41"/>
    </row>
    <row r="9" spans="1:13" x14ac:dyDescent="0.25">
      <c r="A9" s="11" t="s">
        <v>39</v>
      </c>
      <c r="B9" s="17">
        <v>96050.36</v>
      </c>
      <c r="C9" s="18">
        <v>38936.379999999997</v>
      </c>
      <c r="D9" s="18">
        <v>34543.629999999997</v>
      </c>
      <c r="E9" s="18">
        <v>10842.76</v>
      </c>
      <c r="F9" s="18">
        <v>3496.54</v>
      </c>
      <c r="G9" s="19">
        <f t="shared" si="0"/>
        <v>183869.67</v>
      </c>
      <c r="H9" s="41"/>
      <c r="I9" s="41"/>
      <c r="J9" s="41"/>
      <c r="K9" s="41"/>
      <c r="L9" s="41"/>
      <c r="M9" s="41"/>
    </row>
    <row r="10" spans="1:13" x14ac:dyDescent="0.25">
      <c r="A10" s="11" t="s">
        <v>40</v>
      </c>
      <c r="B10" s="17">
        <v>17447.04</v>
      </c>
      <c r="C10" s="18">
        <v>12482.53</v>
      </c>
      <c r="D10" s="18">
        <v>11848.61</v>
      </c>
      <c r="E10" s="18">
        <v>5913.88</v>
      </c>
      <c r="F10" s="18">
        <v>3671.01</v>
      </c>
      <c r="G10" s="19">
        <f t="shared" si="0"/>
        <v>51363.07</v>
      </c>
      <c r="H10" s="41"/>
      <c r="I10" s="41"/>
      <c r="J10" s="41"/>
      <c r="K10" s="41"/>
      <c r="L10" s="41"/>
      <c r="M10" s="41"/>
    </row>
    <row r="11" spans="1:13" x14ac:dyDescent="0.25">
      <c r="A11" s="11" t="s">
        <v>41</v>
      </c>
      <c r="B11" s="17">
        <v>55588.53</v>
      </c>
      <c r="C11" s="18">
        <v>31735.83</v>
      </c>
      <c r="D11" s="18">
        <v>27378.14</v>
      </c>
      <c r="E11" s="18">
        <v>20293.509999999998</v>
      </c>
      <c r="F11" s="18">
        <v>11668.84</v>
      </c>
      <c r="G11" s="19">
        <f t="shared" si="0"/>
        <v>146664.85</v>
      </c>
      <c r="H11" s="41"/>
      <c r="I11" s="41"/>
      <c r="J11" s="41"/>
      <c r="K11" s="41"/>
      <c r="L11" s="41"/>
      <c r="M11" s="41"/>
    </row>
    <row r="12" spans="1:13" x14ac:dyDescent="0.25">
      <c r="A12" s="11" t="s">
        <v>42</v>
      </c>
      <c r="B12" s="17">
        <v>43347.25</v>
      </c>
      <c r="C12" s="18">
        <v>33144.400000000001</v>
      </c>
      <c r="D12" s="18">
        <v>27319.54</v>
      </c>
      <c r="E12" s="18">
        <v>20337.830000000002</v>
      </c>
      <c r="F12" s="18">
        <v>10997.43</v>
      </c>
      <c r="G12" s="19">
        <f t="shared" si="0"/>
        <v>135146.45000000001</v>
      </c>
      <c r="H12" s="41"/>
      <c r="I12" s="41"/>
      <c r="J12" s="41"/>
      <c r="K12" s="41"/>
      <c r="L12" s="41"/>
      <c r="M12" s="41"/>
    </row>
    <row r="13" spans="1:13" x14ac:dyDescent="0.25">
      <c r="A13" s="11" t="s">
        <v>43</v>
      </c>
      <c r="B13" s="17">
        <v>16649.53</v>
      </c>
      <c r="C13" s="18">
        <v>12829.25</v>
      </c>
      <c r="D13" s="18">
        <v>11300.28</v>
      </c>
      <c r="E13" s="18">
        <v>7779.38</v>
      </c>
      <c r="F13" s="18">
        <v>3989.22</v>
      </c>
      <c r="G13" s="19">
        <f t="shared" si="0"/>
        <v>52547.659999999996</v>
      </c>
      <c r="H13" s="41"/>
      <c r="I13" s="41"/>
      <c r="J13" s="41"/>
      <c r="K13" s="41"/>
      <c r="L13" s="41"/>
      <c r="M13" s="41"/>
    </row>
    <row r="14" spans="1:13" x14ac:dyDescent="0.25">
      <c r="A14" s="11" t="s">
        <v>44</v>
      </c>
      <c r="B14" s="17">
        <v>25532.77</v>
      </c>
      <c r="C14" s="18">
        <v>44978.51</v>
      </c>
      <c r="D14" s="18">
        <v>38158.33</v>
      </c>
      <c r="E14" s="18">
        <v>26780.67</v>
      </c>
      <c r="F14" s="18">
        <v>23537.31</v>
      </c>
      <c r="G14" s="19">
        <f t="shared" si="0"/>
        <v>158987.59</v>
      </c>
      <c r="H14" s="41"/>
      <c r="I14" s="41"/>
      <c r="J14" s="41"/>
      <c r="K14" s="41"/>
      <c r="L14" s="41"/>
      <c r="M14" s="41"/>
    </row>
    <row r="15" spans="1:13" x14ac:dyDescent="0.25">
      <c r="A15" s="11" t="s">
        <v>45</v>
      </c>
      <c r="B15" s="17">
        <v>19137.259999999998</v>
      </c>
      <c r="C15" s="18">
        <v>13420.01</v>
      </c>
      <c r="D15" s="18">
        <v>16232.9</v>
      </c>
      <c r="E15" s="18">
        <v>15623.07</v>
      </c>
      <c r="F15" s="18">
        <v>6810.91</v>
      </c>
      <c r="G15" s="19">
        <f t="shared" si="0"/>
        <v>71224.149999999994</v>
      </c>
      <c r="H15" s="41"/>
      <c r="I15" s="41"/>
      <c r="J15" s="41"/>
      <c r="K15" s="41"/>
      <c r="L15" s="41"/>
      <c r="M15" s="41"/>
    </row>
    <row r="16" spans="1:13" x14ac:dyDescent="0.25">
      <c r="A16" s="13" t="s">
        <v>46</v>
      </c>
      <c r="B16" s="17">
        <v>46642.559999999998</v>
      </c>
      <c r="C16" s="18">
        <v>34834.74</v>
      </c>
      <c r="D16" s="18">
        <v>31267.14</v>
      </c>
      <c r="E16" s="18">
        <v>15885.59</v>
      </c>
      <c r="F16" s="18">
        <v>5741.71</v>
      </c>
      <c r="G16" s="19">
        <f t="shared" si="0"/>
        <v>134371.74</v>
      </c>
      <c r="H16" s="41"/>
      <c r="I16" s="41"/>
      <c r="J16" s="41"/>
      <c r="K16" s="41"/>
      <c r="L16" s="41"/>
      <c r="M16" s="41"/>
    </row>
    <row r="17" spans="1:12" x14ac:dyDescent="0.25">
      <c r="A17" s="10" t="s">
        <v>7</v>
      </c>
      <c r="B17" s="20">
        <f>SUM(B4:B16)</f>
        <v>840232.01</v>
      </c>
      <c r="C17" s="21">
        <f t="shared" ref="C17:G17" si="1">SUM(C4:C16)</f>
        <v>489790.22000000009</v>
      </c>
      <c r="D17" s="21">
        <f t="shared" si="1"/>
        <v>456844.10000000009</v>
      </c>
      <c r="E17" s="21">
        <f t="shared" si="1"/>
        <v>273971.58</v>
      </c>
      <c r="F17" s="22">
        <f t="shared" si="1"/>
        <v>141444.87999999998</v>
      </c>
      <c r="G17" s="25">
        <f t="shared" si="1"/>
        <v>2202282.79</v>
      </c>
    </row>
    <row r="18" spans="1:12" x14ac:dyDescent="0.25">
      <c r="A18" s="31" t="s">
        <v>79</v>
      </c>
      <c r="B18" s="34"/>
      <c r="C18" s="34"/>
      <c r="D18" s="34"/>
      <c r="E18" s="34"/>
      <c r="F18" s="34"/>
      <c r="G18" s="34"/>
    </row>
    <row r="19" spans="1:12" x14ac:dyDescent="0.25">
      <c r="A19" s="31" t="s">
        <v>85</v>
      </c>
      <c r="B19" s="34"/>
      <c r="C19" s="34"/>
      <c r="D19" s="34"/>
      <c r="E19" s="34"/>
      <c r="F19" s="34"/>
      <c r="G19" s="34"/>
    </row>
    <row r="20" spans="1:12" x14ac:dyDescent="0.25">
      <c r="A20" s="32" t="s">
        <v>84</v>
      </c>
      <c r="B20" s="34"/>
      <c r="C20" s="34"/>
      <c r="D20" s="34"/>
      <c r="E20" s="34"/>
      <c r="F20" s="34"/>
      <c r="G20" s="34"/>
    </row>
    <row r="22" spans="1:12" x14ac:dyDescent="0.25">
      <c r="A22" s="3" t="s">
        <v>20</v>
      </c>
    </row>
    <row r="23" spans="1:12" ht="24" x14ac:dyDescent="0.25">
      <c r="A23" s="4"/>
      <c r="B23" s="6" t="s">
        <v>2</v>
      </c>
      <c r="C23" s="7" t="s">
        <v>3</v>
      </c>
      <c r="D23" s="7" t="s">
        <v>4</v>
      </c>
      <c r="E23" s="7" t="s">
        <v>5</v>
      </c>
      <c r="F23" s="8" t="s">
        <v>6</v>
      </c>
      <c r="G23" s="9" t="s">
        <v>7</v>
      </c>
    </row>
    <row r="24" spans="1:12" x14ac:dyDescent="0.25">
      <c r="A24" s="12" t="s">
        <v>34</v>
      </c>
      <c r="B24" s="14">
        <v>7767392.0999999996</v>
      </c>
      <c r="C24" s="15">
        <v>3342437.28</v>
      </c>
      <c r="D24" s="15">
        <v>3043207.19</v>
      </c>
      <c r="E24" s="15">
        <v>943749.41</v>
      </c>
      <c r="F24" s="15">
        <v>254486.05</v>
      </c>
      <c r="G24" s="16">
        <f>SUM(B24:F24)</f>
        <v>15351272.029999999</v>
      </c>
      <c r="H24" s="41"/>
      <c r="I24" s="41"/>
      <c r="J24" s="41"/>
      <c r="K24" s="41"/>
      <c r="L24" s="41"/>
    </row>
    <row r="25" spans="1:12" x14ac:dyDescent="0.25">
      <c r="A25" s="11" t="s">
        <v>35</v>
      </c>
      <c r="B25" s="17">
        <v>64290.92</v>
      </c>
      <c r="C25" s="18">
        <v>34791.07</v>
      </c>
      <c r="D25" s="18">
        <v>34878.85</v>
      </c>
      <c r="E25" s="18">
        <v>13565.78</v>
      </c>
      <c r="F25" s="18">
        <v>3981.02</v>
      </c>
      <c r="G25" s="19">
        <f t="shared" ref="G25:G36" si="2">SUM(B25:F25)</f>
        <v>151507.63999999998</v>
      </c>
      <c r="H25" s="41"/>
      <c r="I25" s="41"/>
      <c r="J25" s="41"/>
      <c r="K25" s="41"/>
      <c r="L25" s="41"/>
    </row>
    <row r="26" spans="1:12" x14ac:dyDescent="0.25">
      <c r="A26" s="11" t="s">
        <v>36</v>
      </c>
      <c r="B26" s="17">
        <v>2481.67</v>
      </c>
      <c r="C26" s="18">
        <v>3003.79</v>
      </c>
      <c r="D26" s="18">
        <v>4596.82</v>
      </c>
      <c r="E26" s="18">
        <v>1392.05</v>
      </c>
      <c r="F26" s="18">
        <v>365.6</v>
      </c>
      <c r="G26" s="19">
        <f t="shared" si="2"/>
        <v>11839.929999999998</v>
      </c>
      <c r="H26" s="41"/>
      <c r="I26" s="41"/>
      <c r="J26" s="41"/>
      <c r="K26" s="41"/>
      <c r="L26" s="41"/>
    </row>
    <row r="27" spans="1:12" x14ac:dyDescent="0.25">
      <c r="A27" s="11" t="s">
        <v>37</v>
      </c>
      <c r="B27" s="17">
        <v>1731.31</v>
      </c>
      <c r="C27" s="18">
        <v>989.83</v>
      </c>
      <c r="D27" s="18">
        <v>807.25</v>
      </c>
      <c r="E27" s="18">
        <v>328.32</v>
      </c>
      <c r="F27" s="18">
        <v>59.14</v>
      </c>
      <c r="G27" s="19">
        <f t="shared" si="2"/>
        <v>3915.85</v>
      </c>
      <c r="H27" s="41"/>
      <c r="I27" s="41"/>
      <c r="J27" s="41"/>
      <c r="K27" s="41"/>
      <c r="L27" s="41"/>
    </row>
    <row r="28" spans="1:12" x14ac:dyDescent="0.25">
      <c r="A28" s="11" t="s">
        <v>38</v>
      </c>
      <c r="B28" s="17">
        <v>956.27</v>
      </c>
      <c r="C28" s="18">
        <v>721.37</v>
      </c>
      <c r="D28" s="18">
        <v>784.7</v>
      </c>
      <c r="E28" s="18">
        <v>265.63</v>
      </c>
      <c r="F28" s="18">
        <v>69.05</v>
      </c>
      <c r="G28" s="19">
        <f t="shared" si="2"/>
        <v>2797.0200000000004</v>
      </c>
      <c r="H28" s="41"/>
      <c r="I28" s="41"/>
      <c r="J28" s="41"/>
      <c r="K28" s="41"/>
      <c r="L28" s="41"/>
    </row>
    <row r="29" spans="1:12" x14ac:dyDescent="0.25">
      <c r="A29" s="11" t="s">
        <v>39</v>
      </c>
      <c r="B29" s="17">
        <v>1658.09</v>
      </c>
      <c r="C29" s="18">
        <v>515.55999999999995</v>
      </c>
      <c r="D29" s="18">
        <v>375.3</v>
      </c>
      <c r="E29" s="18">
        <v>116.21</v>
      </c>
      <c r="F29" s="18">
        <v>59.3</v>
      </c>
      <c r="G29" s="19">
        <f t="shared" si="2"/>
        <v>2724.46</v>
      </c>
      <c r="H29" s="41"/>
      <c r="I29" s="41"/>
      <c r="J29" s="41"/>
      <c r="K29" s="41"/>
      <c r="L29" s="41"/>
    </row>
    <row r="30" spans="1:12" x14ac:dyDescent="0.25">
      <c r="A30" s="11" t="s">
        <v>40</v>
      </c>
      <c r="B30" s="17">
        <v>813.72</v>
      </c>
      <c r="C30" s="18">
        <v>333.23</v>
      </c>
      <c r="D30" s="18">
        <v>234.98</v>
      </c>
      <c r="E30" s="18">
        <v>90.4</v>
      </c>
      <c r="F30" s="18">
        <v>35.479999999999997</v>
      </c>
      <c r="G30" s="19">
        <f t="shared" si="2"/>
        <v>1507.8100000000002</v>
      </c>
      <c r="H30" s="41"/>
      <c r="I30" s="41"/>
      <c r="J30" s="41"/>
      <c r="K30" s="41"/>
      <c r="L30" s="41"/>
    </row>
    <row r="31" spans="1:12" x14ac:dyDescent="0.25">
      <c r="A31" s="11" t="s">
        <v>41</v>
      </c>
      <c r="B31" s="17">
        <v>1298.02</v>
      </c>
      <c r="C31" s="18">
        <v>1051.43</v>
      </c>
      <c r="D31" s="18">
        <v>714.44</v>
      </c>
      <c r="E31" s="18">
        <v>521.85</v>
      </c>
      <c r="F31" s="18">
        <v>278.64999999999998</v>
      </c>
      <c r="G31" s="19">
        <f t="shared" si="2"/>
        <v>3864.39</v>
      </c>
      <c r="H31" s="41"/>
      <c r="I31" s="41"/>
      <c r="J31" s="41"/>
    </row>
    <row r="32" spans="1:12" x14ac:dyDescent="0.25">
      <c r="A32" s="11" t="s">
        <v>42</v>
      </c>
      <c r="B32" s="17">
        <v>418.64</v>
      </c>
      <c r="C32" s="18">
        <v>387.94</v>
      </c>
      <c r="D32" s="18">
        <v>358.08</v>
      </c>
      <c r="E32" s="18">
        <v>243.81</v>
      </c>
      <c r="F32" s="18">
        <v>155.37</v>
      </c>
      <c r="G32" s="19">
        <f t="shared" si="2"/>
        <v>1563.8399999999997</v>
      </c>
      <c r="H32" s="41"/>
      <c r="I32" s="41"/>
      <c r="J32" s="41"/>
      <c r="K32" s="41"/>
      <c r="L32" s="41"/>
    </row>
    <row r="33" spans="1:12" x14ac:dyDescent="0.25">
      <c r="A33" s="11" t="s">
        <v>43</v>
      </c>
      <c r="B33" s="17">
        <v>333.02</v>
      </c>
      <c r="C33" s="18">
        <v>424.49</v>
      </c>
      <c r="D33" s="18">
        <v>352.72</v>
      </c>
      <c r="E33" s="18">
        <v>193.75</v>
      </c>
      <c r="F33" s="18">
        <v>118.4</v>
      </c>
      <c r="G33" s="19">
        <f t="shared" si="2"/>
        <v>1422.38</v>
      </c>
      <c r="H33" s="41"/>
      <c r="I33" s="41"/>
      <c r="J33" s="41"/>
      <c r="K33" s="41"/>
      <c r="L33" s="41"/>
    </row>
    <row r="34" spans="1:12" x14ac:dyDescent="0.25">
      <c r="A34" s="11" t="s">
        <v>44</v>
      </c>
      <c r="B34" s="17">
        <v>343.7</v>
      </c>
      <c r="C34" s="18">
        <v>412.44</v>
      </c>
      <c r="D34" s="18">
        <v>378.89</v>
      </c>
      <c r="E34" s="18">
        <v>253.44</v>
      </c>
      <c r="F34" s="18">
        <v>226.17</v>
      </c>
      <c r="G34" s="19">
        <f t="shared" si="2"/>
        <v>1614.64</v>
      </c>
      <c r="H34" s="41"/>
      <c r="I34" s="41"/>
      <c r="J34" s="41"/>
      <c r="K34" s="41"/>
      <c r="L34" s="41"/>
    </row>
    <row r="35" spans="1:12" x14ac:dyDescent="0.25">
      <c r="A35" s="11" t="s">
        <v>45</v>
      </c>
      <c r="B35" s="17">
        <v>150.01</v>
      </c>
      <c r="C35" s="18">
        <v>144.33000000000001</v>
      </c>
      <c r="D35" s="18">
        <v>238.28</v>
      </c>
      <c r="E35" s="18">
        <v>205.05</v>
      </c>
      <c r="F35" s="18">
        <v>58.6</v>
      </c>
      <c r="G35" s="19">
        <f t="shared" si="2"/>
        <v>796.2700000000001</v>
      </c>
      <c r="H35" s="41"/>
      <c r="I35" s="41"/>
      <c r="J35" s="41"/>
      <c r="K35" s="41"/>
      <c r="L35" s="41"/>
    </row>
    <row r="36" spans="1:12" x14ac:dyDescent="0.25">
      <c r="A36" s="13" t="s">
        <v>46</v>
      </c>
      <c r="B36" s="17">
        <v>552.11</v>
      </c>
      <c r="C36" s="18">
        <v>380.69</v>
      </c>
      <c r="D36" s="18">
        <v>327.45999999999998</v>
      </c>
      <c r="E36" s="18">
        <v>173.34</v>
      </c>
      <c r="F36" s="18">
        <v>92.85</v>
      </c>
      <c r="G36" s="19">
        <f t="shared" si="2"/>
        <v>1526.4499999999998</v>
      </c>
      <c r="H36" s="41"/>
      <c r="I36" s="41"/>
      <c r="J36" s="41"/>
      <c r="K36" s="41"/>
      <c r="L36" s="41"/>
    </row>
    <row r="37" spans="1:12" x14ac:dyDescent="0.25">
      <c r="A37" s="10" t="s">
        <v>7</v>
      </c>
      <c r="B37" s="20">
        <f>SUM(B24:B36)</f>
        <v>7842419.5799999973</v>
      </c>
      <c r="C37" s="21">
        <f t="shared" ref="C37" si="3">SUM(C24:C36)</f>
        <v>3385593.45</v>
      </c>
      <c r="D37" s="21">
        <f t="shared" ref="D37" si="4">SUM(D24:D36)</f>
        <v>3087254.96</v>
      </c>
      <c r="E37" s="21">
        <f t="shared" ref="E37" si="5">SUM(E24:E36)</f>
        <v>961099.04</v>
      </c>
      <c r="F37" s="22">
        <f t="shared" ref="F37" si="6">SUM(F24:F36)</f>
        <v>259985.68</v>
      </c>
      <c r="G37" s="25">
        <f t="shared" ref="G37" si="7">SUM(G24:G36)</f>
        <v>15536352.710000001</v>
      </c>
    </row>
    <row r="38" spans="1:12" x14ac:dyDescent="0.25">
      <c r="A38" s="31" t="s">
        <v>80</v>
      </c>
      <c r="B38" s="34"/>
      <c r="C38" s="34"/>
      <c r="D38" s="34"/>
      <c r="E38" s="34"/>
      <c r="F38" s="34"/>
      <c r="G38" s="34"/>
    </row>
    <row r="39" spans="1:12" x14ac:dyDescent="0.25">
      <c r="A39" s="31" t="s">
        <v>85</v>
      </c>
      <c r="B39" s="34"/>
      <c r="C39" s="34"/>
      <c r="D39" s="34"/>
      <c r="E39" s="34"/>
      <c r="F39" s="34"/>
      <c r="G39" s="34"/>
    </row>
    <row r="40" spans="1:12" x14ac:dyDescent="0.25">
      <c r="A40" s="32" t="s">
        <v>84</v>
      </c>
      <c r="B40" s="34"/>
      <c r="C40" s="34"/>
      <c r="D40" s="34"/>
      <c r="E40" s="34"/>
      <c r="F40" s="34"/>
      <c r="G40" s="34"/>
    </row>
    <row r="42" spans="1:12" x14ac:dyDescent="0.25">
      <c r="A42" s="3" t="s">
        <v>21</v>
      </c>
    </row>
    <row r="43" spans="1:12" ht="24" x14ac:dyDescent="0.25">
      <c r="A43" s="4"/>
      <c r="B43" s="6" t="s">
        <v>2</v>
      </c>
      <c r="C43" s="7" t="s">
        <v>3</v>
      </c>
      <c r="D43" s="7" t="s">
        <v>4</v>
      </c>
      <c r="E43" s="7" t="s">
        <v>5</v>
      </c>
      <c r="F43" s="8" t="s">
        <v>6</v>
      </c>
      <c r="G43" s="9" t="s">
        <v>7</v>
      </c>
    </row>
    <row r="44" spans="1:12" x14ac:dyDescent="0.25">
      <c r="A44" s="12" t="s">
        <v>34</v>
      </c>
      <c r="B44" s="14">
        <f t="shared" ref="B44:B57" si="8">B4+B24</f>
        <v>7767392.0999999996</v>
      </c>
      <c r="C44" s="15">
        <f t="shared" ref="C44:G44" si="9">C4+C24</f>
        <v>3342437.28</v>
      </c>
      <c r="D44" s="15">
        <f t="shared" si="9"/>
        <v>3043207.19</v>
      </c>
      <c r="E44" s="15">
        <f t="shared" si="9"/>
        <v>943749.41</v>
      </c>
      <c r="F44" s="15">
        <f t="shared" si="9"/>
        <v>254486.05</v>
      </c>
      <c r="G44" s="16">
        <f t="shared" si="9"/>
        <v>15351272.029999999</v>
      </c>
    </row>
    <row r="45" spans="1:12" x14ac:dyDescent="0.25">
      <c r="A45" s="11" t="s">
        <v>35</v>
      </c>
      <c r="B45" s="17">
        <f t="shared" si="8"/>
        <v>426638.94</v>
      </c>
      <c r="C45" s="18">
        <f t="shared" ref="C45:G57" si="10">C5+C25</f>
        <v>240254.64</v>
      </c>
      <c r="D45" s="18">
        <f t="shared" si="10"/>
        <v>241381.36000000002</v>
      </c>
      <c r="E45" s="18">
        <f t="shared" si="10"/>
        <v>146469.06</v>
      </c>
      <c r="F45" s="18">
        <f t="shared" si="10"/>
        <v>69722.87000000001</v>
      </c>
      <c r="G45" s="19">
        <f t="shared" si="10"/>
        <v>1124466.8700000001</v>
      </c>
    </row>
    <row r="46" spans="1:12" x14ac:dyDescent="0.25">
      <c r="A46" s="11" t="s">
        <v>36</v>
      </c>
      <c r="B46" s="17">
        <f t="shared" si="8"/>
        <v>98724.02</v>
      </c>
      <c r="C46" s="18">
        <f t="shared" si="10"/>
        <v>47305.1</v>
      </c>
      <c r="D46" s="18">
        <f t="shared" si="10"/>
        <v>41586.129999999997</v>
      </c>
      <c r="E46" s="18">
        <f t="shared" si="10"/>
        <v>12054.509999999998</v>
      </c>
      <c r="F46" s="18">
        <f t="shared" si="10"/>
        <v>3196.5</v>
      </c>
      <c r="G46" s="19">
        <f t="shared" si="10"/>
        <v>202866.25999999998</v>
      </c>
    </row>
    <row r="47" spans="1:12" x14ac:dyDescent="0.25">
      <c r="A47" s="11" t="s">
        <v>37</v>
      </c>
      <c r="B47" s="17">
        <f t="shared" si="8"/>
        <v>37434.42</v>
      </c>
      <c r="C47" s="18">
        <f t="shared" si="10"/>
        <v>10707.61</v>
      </c>
      <c r="D47" s="18">
        <f t="shared" si="10"/>
        <v>8962.82</v>
      </c>
      <c r="E47" s="18">
        <f t="shared" si="10"/>
        <v>3961.6800000000003</v>
      </c>
      <c r="F47" s="18">
        <f t="shared" si="10"/>
        <v>1422.22</v>
      </c>
      <c r="G47" s="19">
        <f t="shared" si="10"/>
        <v>62488.75</v>
      </c>
    </row>
    <row r="48" spans="1:12" x14ac:dyDescent="0.25">
      <c r="A48" s="11" t="s">
        <v>38</v>
      </c>
      <c r="B48" s="17">
        <f t="shared" si="8"/>
        <v>26499.5</v>
      </c>
      <c r="C48" s="18">
        <f t="shared" si="10"/>
        <v>8667.2800000000007</v>
      </c>
      <c r="D48" s="18">
        <f t="shared" si="10"/>
        <v>7932.84</v>
      </c>
      <c r="E48" s="18">
        <f t="shared" si="10"/>
        <v>3581.42</v>
      </c>
      <c r="F48" s="18">
        <f t="shared" si="10"/>
        <v>1665.1299999999999</v>
      </c>
      <c r="G48" s="19">
        <f t="shared" si="10"/>
        <v>48346.17</v>
      </c>
    </row>
    <row r="49" spans="1:7" x14ac:dyDescent="0.25">
      <c r="A49" s="11" t="s">
        <v>39</v>
      </c>
      <c r="B49" s="17">
        <f t="shared" si="8"/>
        <v>97708.45</v>
      </c>
      <c r="C49" s="18">
        <f t="shared" si="10"/>
        <v>39451.939999999995</v>
      </c>
      <c r="D49" s="18">
        <f t="shared" si="10"/>
        <v>34918.93</v>
      </c>
      <c r="E49" s="18">
        <f t="shared" si="10"/>
        <v>10958.97</v>
      </c>
      <c r="F49" s="18">
        <f t="shared" si="10"/>
        <v>3555.84</v>
      </c>
      <c r="G49" s="19">
        <f t="shared" si="10"/>
        <v>186594.13</v>
      </c>
    </row>
    <row r="50" spans="1:7" x14ac:dyDescent="0.25">
      <c r="A50" s="11" t="s">
        <v>40</v>
      </c>
      <c r="B50" s="17">
        <f t="shared" si="8"/>
        <v>18260.760000000002</v>
      </c>
      <c r="C50" s="18">
        <f t="shared" si="10"/>
        <v>12815.76</v>
      </c>
      <c r="D50" s="18">
        <f t="shared" si="10"/>
        <v>12083.59</v>
      </c>
      <c r="E50" s="18">
        <f t="shared" si="10"/>
        <v>6004.28</v>
      </c>
      <c r="F50" s="18">
        <f t="shared" si="10"/>
        <v>3706.4900000000002</v>
      </c>
      <c r="G50" s="19">
        <f t="shared" si="10"/>
        <v>52870.879999999997</v>
      </c>
    </row>
    <row r="51" spans="1:7" x14ac:dyDescent="0.25">
      <c r="A51" s="11" t="s">
        <v>41</v>
      </c>
      <c r="B51" s="17">
        <f t="shared" si="8"/>
        <v>56886.549999999996</v>
      </c>
      <c r="C51" s="18">
        <f t="shared" si="10"/>
        <v>32787.26</v>
      </c>
      <c r="D51" s="18">
        <f t="shared" si="10"/>
        <v>28092.579999999998</v>
      </c>
      <c r="E51" s="18">
        <f t="shared" si="10"/>
        <v>20815.359999999997</v>
      </c>
      <c r="F51" s="18">
        <f t="shared" si="10"/>
        <v>11947.49</v>
      </c>
      <c r="G51" s="19">
        <f t="shared" si="10"/>
        <v>150529.24000000002</v>
      </c>
    </row>
    <row r="52" spans="1:7" x14ac:dyDescent="0.25">
      <c r="A52" s="11" t="s">
        <v>42</v>
      </c>
      <c r="B52" s="17">
        <f t="shared" si="8"/>
        <v>43765.89</v>
      </c>
      <c r="C52" s="18">
        <f t="shared" si="10"/>
        <v>33532.340000000004</v>
      </c>
      <c r="D52" s="18">
        <f t="shared" si="10"/>
        <v>27677.620000000003</v>
      </c>
      <c r="E52" s="18">
        <f t="shared" si="10"/>
        <v>20581.640000000003</v>
      </c>
      <c r="F52" s="18">
        <f t="shared" si="10"/>
        <v>11152.800000000001</v>
      </c>
      <c r="G52" s="19">
        <f t="shared" si="10"/>
        <v>136710.29</v>
      </c>
    </row>
    <row r="53" spans="1:7" x14ac:dyDescent="0.25">
      <c r="A53" s="11" t="s">
        <v>43</v>
      </c>
      <c r="B53" s="17">
        <f t="shared" si="8"/>
        <v>16982.55</v>
      </c>
      <c r="C53" s="18">
        <f t="shared" si="10"/>
        <v>13253.74</v>
      </c>
      <c r="D53" s="18">
        <f t="shared" si="10"/>
        <v>11653</v>
      </c>
      <c r="E53" s="18">
        <f t="shared" si="10"/>
        <v>7973.13</v>
      </c>
      <c r="F53" s="18">
        <f t="shared" si="10"/>
        <v>4107.62</v>
      </c>
      <c r="G53" s="19">
        <f t="shared" si="10"/>
        <v>53970.039999999994</v>
      </c>
    </row>
    <row r="54" spans="1:7" x14ac:dyDescent="0.25">
      <c r="A54" s="11" t="s">
        <v>44</v>
      </c>
      <c r="B54" s="17">
        <f t="shared" si="8"/>
        <v>25876.47</v>
      </c>
      <c r="C54" s="18">
        <f t="shared" si="10"/>
        <v>45390.950000000004</v>
      </c>
      <c r="D54" s="18">
        <f t="shared" si="10"/>
        <v>38537.22</v>
      </c>
      <c r="E54" s="18">
        <f t="shared" si="10"/>
        <v>27034.109999999997</v>
      </c>
      <c r="F54" s="18">
        <f t="shared" si="10"/>
        <v>23763.48</v>
      </c>
      <c r="G54" s="19">
        <f t="shared" si="10"/>
        <v>160602.23000000001</v>
      </c>
    </row>
    <row r="55" spans="1:7" x14ac:dyDescent="0.25">
      <c r="A55" s="11" t="s">
        <v>45</v>
      </c>
      <c r="B55" s="17">
        <f t="shared" si="8"/>
        <v>19287.269999999997</v>
      </c>
      <c r="C55" s="18">
        <f t="shared" si="10"/>
        <v>13564.34</v>
      </c>
      <c r="D55" s="18">
        <f t="shared" si="10"/>
        <v>16471.18</v>
      </c>
      <c r="E55" s="18">
        <f t="shared" si="10"/>
        <v>15828.119999999999</v>
      </c>
      <c r="F55" s="18">
        <f t="shared" si="10"/>
        <v>6869.51</v>
      </c>
      <c r="G55" s="19">
        <f t="shared" si="10"/>
        <v>72020.42</v>
      </c>
    </row>
    <row r="56" spans="1:7" x14ac:dyDescent="0.25">
      <c r="A56" s="13" t="s">
        <v>46</v>
      </c>
      <c r="B56" s="17">
        <f t="shared" si="8"/>
        <v>47194.67</v>
      </c>
      <c r="C56" s="18">
        <f t="shared" si="10"/>
        <v>35215.43</v>
      </c>
      <c r="D56" s="18">
        <f t="shared" si="10"/>
        <v>31594.6</v>
      </c>
      <c r="E56" s="18">
        <f t="shared" si="10"/>
        <v>16058.93</v>
      </c>
      <c r="F56" s="18">
        <f t="shared" si="10"/>
        <v>5834.56</v>
      </c>
      <c r="G56" s="19">
        <f t="shared" si="10"/>
        <v>135898.19</v>
      </c>
    </row>
    <row r="57" spans="1:7" x14ac:dyDescent="0.25">
      <c r="A57" s="10" t="s">
        <v>7</v>
      </c>
      <c r="B57" s="20">
        <f t="shared" si="8"/>
        <v>8682651.589999998</v>
      </c>
      <c r="C57" s="21">
        <f t="shared" si="10"/>
        <v>3875383.6700000004</v>
      </c>
      <c r="D57" s="21">
        <f t="shared" si="10"/>
        <v>3544099.06</v>
      </c>
      <c r="E57" s="21">
        <f t="shared" si="10"/>
        <v>1235070.6200000001</v>
      </c>
      <c r="F57" s="22">
        <f t="shared" si="10"/>
        <v>401430.55999999994</v>
      </c>
      <c r="G57" s="25">
        <f t="shared" si="10"/>
        <v>17738635.5</v>
      </c>
    </row>
    <row r="58" spans="1:7" x14ac:dyDescent="0.25">
      <c r="A58" s="31" t="s">
        <v>85</v>
      </c>
    </row>
    <row r="59" spans="1:7" x14ac:dyDescent="0.25">
      <c r="A59" s="32" t="s">
        <v>84</v>
      </c>
    </row>
  </sheetData>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workbookViewId="0"/>
  </sheetViews>
  <sheetFormatPr baseColWidth="10" defaultRowHeight="15" x14ac:dyDescent="0.25"/>
  <cols>
    <col min="1" max="1" width="62.7109375" style="1" customWidth="1"/>
    <col min="2" max="4" width="14.42578125" style="1" bestFit="1" customWidth="1"/>
    <col min="5" max="5" width="14.28515625" style="1" bestFit="1" customWidth="1"/>
    <col min="6" max="6" width="16.140625" style="1" customWidth="1"/>
    <col min="7" max="7" width="14.85546875" style="1" customWidth="1"/>
    <col min="8" max="16384" width="11.42578125" style="1"/>
  </cols>
  <sheetData>
    <row r="1" spans="1:12" x14ac:dyDescent="0.25">
      <c r="A1" s="2" t="s">
        <v>25</v>
      </c>
    </row>
    <row r="2" spans="1:12" x14ac:dyDescent="0.25">
      <c r="A2" s="3" t="s">
        <v>1</v>
      </c>
    </row>
    <row r="3" spans="1:12" ht="39.75" customHeight="1" x14ac:dyDescent="0.25">
      <c r="A3" s="4"/>
      <c r="B3" s="6" t="s">
        <v>2</v>
      </c>
      <c r="C3" s="7" t="s">
        <v>3</v>
      </c>
      <c r="D3" s="7" t="s">
        <v>4</v>
      </c>
      <c r="E3" s="7" t="s">
        <v>5</v>
      </c>
      <c r="F3" s="8" t="s">
        <v>6</v>
      </c>
      <c r="G3" s="9" t="s">
        <v>7</v>
      </c>
    </row>
    <row r="4" spans="1:12" x14ac:dyDescent="0.25">
      <c r="A4" s="23" t="s">
        <v>26</v>
      </c>
      <c r="B4" s="14">
        <v>2484.9299999999998</v>
      </c>
      <c r="C4" s="15">
        <v>1279.33</v>
      </c>
      <c r="D4" s="15">
        <v>1206.8699999999999</v>
      </c>
      <c r="E4" s="15">
        <v>801.64</v>
      </c>
      <c r="F4" s="15">
        <v>348.02</v>
      </c>
      <c r="G4" s="16">
        <f>SUM(B4:F4)</f>
        <v>6120.7899999999991</v>
      </c>
      <c r="H4" s="41"/>
      <c r="I4" s="41"/>
      <c r="J4" s="41"/>
      <c r="K4" s="41"/>
      <c r="L4" s="41"/>
    </row>
    <row r="5" spans="1:12" x14ac:dyDescent="0.25">
      <c r="A5" s="24" t="s">
        <v>27</v>
      </c>
      <c r="B5" s="17">
        <v>41989.16</v>
      </c>
      <c r="C5" s="18">
        <v>36127.4</v>
      </c>
      <c r="D5" s="18">
        <v>41007.14</v>
      </c>
      <c r="E5" s="18">
        <v>26076.240000000002</v>
      </c>
      <c r="F5" s="18">
        <v>13011.07</v>
      </c>
      <c r="G5" s="19">
        <f t="shared" ref="G5:G12" si="0">SUM(B5:F5)</f>
        <v>158211.01</v>
      </c>
      <c r="H5" s="41"/>
      <c r="I5" s="41"/>
      <c r="J5" s="41"/>
      <c r="K5" s="41"/>
      <c r="L5" s="41"/>
    </row>
    <row r="6" spans="1:12" x14ac:dyDescent="0.25">
      <c r="A6" s="24" t="s">
        <v>28</v>
      </c>
      <c r="B6" s="17">
        <v>74641.36</v>
      </c>
      <c r="C6" s="18">
        <v>59915.55</v>
      </c>
      <c r="D6" s="18">
        <v>59766.98</v>
      </c>
      <c r="E6" s="18">
        <v>24401.4</v>
      </c>
      <c r="F6" s="18">
        <v>7742.7</v>
      </c>
      <c r="G6" s="19">
        <f t="shared" si="0"/>
        <v>226467.99000000002</v>
      </c>
      <c r="H6" s="41"/>
      <c r="I6" s="41"/>
      <c r="J6" s="41"/>
      <c r="K6" s="41"/>
      <c r="L6" s="41"/>
    </row>
    <row r="7" spans="1:12" x14ac:dyDescent="0.25">
      <c r="A7" s="24" t="s">
        <v>29</v>
      </c>
      <c r="B7" s="17">
        <v>75451.94</v>
      </c>
      <c r="C7" s="18">
        <v>71029.39</v>
      </c>
      <c r="D7" s="18">
        <v>68810.2</v>
      </c>
      <c r="E7" s="18">
        <v>34617.949999999997</v>
      </c>
      <c r="F7" s="18">
        <v>14593.63</v>
      </c>
      <c r="G7" s="19">
        <f t="shared" si="0"/>
        <v>264503.11000000004</v>
      </c>
      <c r="H7" s="41"/>
      <c r="I7" s="41"/>
      <c r="J7" s="41"/>
    </row>
    <row r="8" spans="1:12" x14ac:dyDescent="0.25">
      <c r="A8" s="24" t="s">
        <v>30</v>
      </c>
      <c r="B8" s="17">
        <v>121825.33</v>
      </c>
      <c r="C8" s="18">
        <v>126377.33</v>
      </c>
      <c r="D8" s="18">
        <v>107335.11</v>
      </c>
      <c r="E8" s="18">
        <v>59695.43</v>
      </c>
      <c r="F8" s="18">
        <v>29572.7</v>
      </c>
      <c r="G8" s="19">
        <f t="shared" si="0"/>
        <v>444805.9</v>
      </c>
      <c r="H8" s="41"/>
      <c r="I8" s="41"/>
      <c r="J8" s="41"/>
      <c r="K8" s="41"/>
      <c r="L8" s="41"/>
    </row>
    <row r="9" spans="1:12" x14ac:dyDescent="0.25">
      <c r="A9" s="24" t="s">
        <v>31</v>
      </c>
      <c r="B9" s="17">
        <v>134466.56</v>
      </c>
      <c r="C9" s="18">
        <v>133680.31</v>
      </c>
      <c r="D9" s="18">
        <v>141140.48000000001</v>
      </c>
      <c r="E9" s="18">
        <v>104619.25</v>
      </c>
      <c r="F9" s="18">
        <v>59622.74</v>
      </c>
      <c r="G9" s="19">
        <f t="shared" si="0"/>
        <v>573529.34</v>
      </c>
      <c r="H9" s="41"/>
      <c r="I9" s="41"/>
      <c r="J9" s="41"/>
      <c r="K9" s="41"/>
      <c r="L9" s="41"/>
    </row>
    <row r="10" spans="1:12" x14ac:dyDescent="0.25">
      <c r="A10" s="11" t="s">
        <v>32</v>
      </c>
      <c r="B10" s="17">
        <v>348139.36</v>
      </c>
      <c r="C10" s="18">
        <v>23787.09</v>
      </c>
      <c r="D10" s="18">
        <v>7821.79</v>
      </c>
      <c r="E10" s="18">
        <v>3474.84</v>
      </c>
      <c r="F10" s="18">
        <v>2248.09</v>
      </c>
      <c r="G10" s="19">
        <f t="shared" si="0"/>
        <v>385471.17000000004</v>
      </c>
      <c r="H10" s="41"/>
      <c r="I10" s="41"/>
      <c r="J10" s="41"/>
      <c r="K10" s="41"/>
      <c r="L10" s="41"/>
    </row>
    <row r="11" spans="1:12" x14ac:dyDescent="0.25">
      <c r="A11" s="11" t="s">
        <v>33</v>
      </c>
      <c r="B11" s="17">
        <v>41233.360000000001</v>
      </c>
      <c r="C11" s="18">
        <v>37593.83</v>
      </c>
      <c r="D11" s="18">
        <v>29755.55</v>
      </c>
      <c r="E11" s="18">
        <v>20284.84</v>
      </c>
      <c r="F11" s="18">
        <v>14305.92</v>
      </c>
      <c r="G11" s="19">
        <f t="shared" si="0"/>
        <v>143173.5</v>
      </c>
      <c r="H11" s="41"/>
      <c r="I11" s="41"/>
      <c r="J11" s="41"/>
      <c r="K11" s="41"/>
      <c r="L11" s="41"/>
    </row>
    <row r="12" spans="1:12" x14ac:dyDescent="0.25">
      <c r="A12" s="5" t="s">
        <v>7</v>
      </c>
      <c r="B12" s="20">
        <f>SUM(B4:B11)</f>
        <v>840232</v>
      </c>
      <c r="C12" s="21">
        <f t="shared" ref="C12:F12" si="1">SUM(C4:C11)</f>
        <v>489790.23000000004</v>
      </c>
      <c r="D12" s="21">
        <f t="shared" si="1"/>
        <v>456844.12</v>
      </c>
      <c r="E12" s="21">
        <f t="shared" si="1"/>
        <v>273971.59000000003</v>
      </c>
      <c r="F12" s="22">
        <f t="shared" si="1"/>
        <v>141444.87</v>
      </c>
      <c r="G12" s="25">
        <f t="shared" si="0"/>
        <v>2202282.81</v>
      </c>
    </row>
    <row r="13" spans="1:12" x14ac:dyDescent="0.25">
      <c r="A13" s="31" t="s">
        <v>79</v>
      </c>
      <c r="B13" s="34"/>
      <c r="C13" s="34"/>
      <c r="D13" s="34"/>
      <c r="E13" s="34"/>
      <c r="F13" s="34"/>
      <c r="G13" s="34"/>
    </row>
    <row r="14" spans="1:12" x14ac:dyDescent="0.25">
      <c r="A14" s="31" t="s">
        <v>85</v>
      </c>
      <c r="B14" s="34"/>
      <c r="C14" s="34"/>
      <c r="D14" s="34"/>
      <c r="E14" s="34"/>
      <c r="F14" s="34"/>
      <c r="G14" s="34"/>
    </row>
    <row r="15" spans="1:12" x14ac:dyDescent="0.25">
      <c r="A15" s="32" t="s">
        <v>84</v>
      </c>
      <c r="B15" s="34"/>
      <c r="C15" s="34"/>
      <c r="D15" s="34"/>
      <c r="E15" s="34"/>
      <c r="F15" s="34"/>
      <c r="G15" s="34"/>
    </row>
    <row r="17" spans="1:12" x14ac:dyDescent="0.25">
      <c r="A17" s="3" t="s">
        <v>20</v>
      </c>
    </row>
    <row r="18" spans="1:12" ht="24" x14ac:dyDescent="0.25">
      <c r="A18" s="4"/>
      <c r="B18" s="6" t="s">
        <v>2</v>
      </c>
      <c r="C18" s="7" t="s">
        <v>3</v>
      </c>
      <c r="D18" s="7" t="s">
        <v>4</v>
      </c>
      <c r="E18" s="7" t="s">
        <v>5</v>
      </c>
      <c r="F18" s="8" t="s">
        <v>6</v>
      </c>
      <c r="G18" s="9" t="s">
        <v>7</v>
      </c>
    </row>
    <row r="19" spans="1:12" x14ac:dyDescent="0.25">
      <c r="A19" s="23" t="s">
        <v>26</v>
      </c>
      <c r="B19" s="14">
        <v>107121.61</v>
      </c>
      <c r="C19" s="15">
        <v>49783.73</v>
      </c>
      <c r="D19" s="15">
        <v>52583.61</v>
      </c>
      <c r="E19" s="15">
        <v>18862.310000000001</v>
      </c>
      <c r="F19" s="15">
        <v>3725.3</v>
      </c>
      <c r="G19" s="16">
        <f>SUM(B19:F19)</f>
        <v>232076.56</v>
      </c>
      <c r="H19" s="41"/>
      <c r="I19" s="41"/>
      <c r="J19" s="41"/>
      <c r="K19" s="41"/>
      <c r="L19" s="41"/>
    </row>
    <row r="20" spans="1:12" x14ac:dyDescent="0.25">
      <c r="A20" s="24" t="s">
        <v>27</v>
      </c>
      <c r="B20" s="17">
        <v>314609.53000000003</v>
      </c>
      <c r="C20" s="18">
        <v>226562.84</v>
      </c>
      <c r="D20" s="18">
        <v>232093.83</v>
      </c>
      <c r="E20" s="18">
        <v>72912.91</v>
      </c>
      <c r="F20" s="18">
        <v>18547.46</v>
      </c>
      <c r="G20" s="19">
        <f t="shared" ref="G20:G27" si="2">SUM(B20:F20)</f>
        <v>864726.57</v>
      </c>
      <c r="H20" s="41"/>
      <c r="I20" s="41"/>
      <c r="J20" s="41"/>
      <c r="K20" s="41"/>
      <c r="L20" s="41"/>
    </row>
    <row r="21" spans="1:12" x14ac:dyDescent="0.25">
      <c r="A21" s="24" t="s">
        <v>28</v>
      </c>
      <c r="B21" s="17">
        <v>743942.2</v>
      </c>
      <c r="C21" s="18">
        <v>543877.29</v>
      </c>
      <c r="D21" s="18">
        <v>599343.59</v>
      </c>
      <c r="E21" s="18">
        <v>180539.56</v>
      </c>
      <c r="F21" s="18">
        <v>37612.65</v>
      </c>
      <c r="G21" s="19">
        <f t="shared" si="2"/>
        <v>2105315.29</v>
      </c>
      <c r="H21" s="41"/>
      <c r="I21" s="41"/>
      <c r="J21" s="41"/>
      <c r="K21" s="41"/>
      <c r="L21" s="41"/>
    </row>
    <row r="22" spans="1:12" x14ac:dyDescent="0.25">
      <c r="A22" s="24" t="s">
        <v>29</v>
      </c>
      <c r="B22" s="17">
        <v>992050.96</v>
      </c>
      <c r="C22" s="18">
        <v>840372.86</v>
      </c>
      <c r="D22" s="18">
        <v>811951.32</v>
      </c>
      <c r="E22" s="18">
        <v>213521.89</v>
      </c>
      <c r="F22" s="18">
        <v>43157.65</v>
      </c>
      <c r="G22" s="19">
        <f t="shared" si="2"/>
        <v>2901054.6799999997</v>
      </c>
      <c r="H22" s="41"/>
      <c r="I22" s="41"/>
      <c r="J22" s="41"/>
      <c r="K22" s="41"/>
      <c r="L22" s="41"/>
    </row>
    <row r="23" spans="1:12" x14ac:dyDescent="0.25">
      <c r="A23" s="24" t="s">
        <v>30</v>
      </c>
      <c r="B23" s="17">
        <v>1027834.6</v>
      </c>
      <c r="C23" s="18">
        <v>877785.37</v>
      </c>
      <c r="D23" s="18">
        <v>681906.28</v>
      </c>
      <c r="E23" s="18">
        <v>209248.59</v>
      </c>
      <c r="F23" s="18">
        <v>55114.97</v>
      </c>
      <c r="G23" s="19">
        <f t="shared" si="2"/>
        <v>2851889.81</v>
      </c>
      <c r="H23" s="41"/>
      <c r="I23" s="41"/>
      <c r="J23" s="41"/>
      <c r="K23" s="41"/>
      <c r="L23" s="41"/>
    </row>
    <row r="24" spans="1:12" x14ac:dyDescent="0.25">
      <c r="A24" s="24" t="s">
        <v>31</v>
      </c>
      <c r="B24" s="17">
        <v>909349.94</v>
      </c>
      <c r="C24" s="18">
        <v>692113.08</v>
      </c>
      <c r="D24" s="18">
        <v>636310.5</v>
      </c>
      <c r="E24" s="18">
        <v>228558.63</v>
      </c>
      <c r="F24" s="18">
        <v>78092.78</v>
      </c>
      <c r="G24" s="19">
        <f t="shared" si="2"/>
        <v>2544424.9299999997</v>
      </c>
      <c r="H24" s="41"/>
      <c r="I24" s="41"/>
      <c r="J24" s="41"/>
      <c r="K24" s="41"/>
      <c r="L24" s="41"/>
    </row>
    <row r="25" spans="1:12" x14ac:dyDescent="0.25">
      <c r="A25" s="11" t="s">
        <v>32</v>
      </c>
      <c r="B25" s="17">
        <v>3608338.06</v>
      </c>
      <c r="C25" s="18">
        <v>50296.73</v>
      </c>
      <c r="D25" s="18">
        <v>8903.08</v>
      </c>
      <c r="E25" s="18">
        <v>2429.9699999999998</v>
      </c>
      <c r="F25" s="18">
        <v>879.24</v>
      </c>
      <c r="G25" s="19">
        <f t="shared" si="2"/>
        <v>3670847.0800000005</v>
      </c>
      <c r="H25" s="41"/>
      <c r="I25" s="41"/>
      <c r="J25" s="41"/>
      <c r="K25" s="41"/>
      <c r="L25" s="41"/>
    </row>
    <row r="26" spans="1:12" x14ac:dyDescent="0.25">
      <c r="A26" s="11" t="s">
        <v>33</v>
      </c>
      <c r="B26" s="17">
        <v>139172.69</v>
      </c>
      <c r="C26" s="18">
        <v>104801.55</v>
      </c>
      <c r="D26" s="18">
        <v>64162.76</v>
      </c>
      <c r="E26" s="18">
        <v>35025.18</v>
      </c>
      <c r="F26" s="18">
        <v>22855.64</v>
      </c>
      <c r="G26" s="19">
        <f t="shared" si="2"/>
        <v>366017.82</v>
      </c>
      <c r="H26" s="41"/>
      <c r="I26" s="41"/>
      <c r="J26" s="41"/>
      <c r="K26" s="41"/>
      <c r="L26" s="41"/>
    </row>
    <row r="27" spans="1:12" x14ac:dyDescent="0.25">
      <c r="A27" s="5" t="s">
        <v>7</v>
      </c>
      <c r="B27" s="20">
        <f>SUM(B19:B26)</f>
        <v>7842419.5900000008</v>
      </c>
      <c r="C27" s="21">
        <f t="shared" ref="C27" si="3">SUM(C19:C26)</f>
        <v>3385593.45</v>
      </c>
      <c r="D27" s="21">
        <f t="shared" ref="D27" si="4">SUM(D19:D26)</f>
        <v>3087254.9699999997</v>
      </c>
      <c r="E27" s="21">
        <f t="shared" ref="E27" si="5">SUM(E19:E26)</f>
        <v>961099.04</v>
      </c>
      <c r="F27" s="22">
        <f t="shared" ref="F27" si="6">SUM(F19:F26)</f>
        <v>259985.69</v>
      </c>
      <c r="G27" s="25">
        <f t="shared" si="2"/>
        <v>15536352.74</v>
      </c>
    </row>
    <row r="28" spans="1:12" x14ac:dyDescent="0.25">
      <c r="A28" s="31" t="s">
        <v>80</v>
      </c>
      <c r="B28" s="34"/>
      <c r="C28" s="34"/>
      <c r="D28" s="34"/>
      <c r="E28" s="34"/>
      <c r="F28" s="34"/>
      <c r="G28" s="34"/>
    </row>
    <row r="29" spans="1:12" x14ac:dyDescent="0.25">
      <c r="A29" s="31" t="s">
        <v>85</v>
      </c>
      <c r="B29" s="34"/>
      <c r="C29" s="34"/>
      <c r="D29" s="34"/>
      <c r="E29" s="34"/>
      <c r="F29" s="34"/>
      <c r="G29" s="34"/>
    </row>
    <row r="30" spans="1:12" x14ac:dyDescent="0.25">
      <c r="A30" s="32" t="s">
        <v>84</v>
      </c>
      <c r="B30" s="34"/>
      <c r="C30" s="34"/>
      <c r="D30" s="34"/>
      <c r="E30" s="34"/>
      <c r="F30" s="34"/>
      <c r="G30" s="34"/>
    </row>
    <row r="32" spans="1:12" x14ac:dyDescent="0.25">
      <c r="A32" s="3" t="s">
        <v>21</v>
      </c>
    </row>
    <row r="33" spans="1:7" ht="24" x14ac:dyDescent="0.25">
      <c r="A33" s="4"/>
      <c r="B33" s="6" t="s">
        <v>2</v>
      </c>
      <c r="C33" s="7" t="s">
        <v>3</v>
      </c>
      <c r="D33" s="7" t="s">
        <v>4</v>
      </c>
      <c r="E33" s="7" t="s">
        <v>5</v>
      </c>
      <c r="F33" s="8" t="s">
        <v>6</v>
      </c>
      <c r="G33" s="9" t="s">
        <v>7</v>
      </c>
    </row>
    <row r="34" spans="1:7" x14ac:dyDescent="0.25">
      <c r="A34" s="23" t="s">
        <v>26</v>
      </c>
      <c r="B34" s="14">
        <f t="shared" ref="B34:G42" si="7">B4+B19</f>
        <v>109606.54</v>
      </c>
      <c r="C34" s="15">
        <f t="shared" si="7"/>
        <v>51063.060000000005</v>
      </c>
      <c r="D34" s="15">
        <f t="shared" si="7"/>
        <v>53790.48</v>
      </c>
      <c r="E34" s="15">
        <f t="shared" si="7"/>
        <v>19663.95</v>
      </c>
      <c r="F34" s="15">
        <f t="shared" si="7"/>
        <v>4073.32</v>
      </c>
      <c r="G34" s="16">
        <f t="shared" si="7"/>
        <v>238197.35</v>
      </c>
    </row>
    <row r="35" spans="1:7" x14ac:dyDescent="0.25">
      <c r="A35" s="24" t="s">
        <v>27</v>
      </c>
      <c r="B35" s="17">
        <f t="shared" si="7"/>
        <v>356598.69000000006</v>
      </c>
      <c r="C35" s="18">
        <f t="shared" si="7"/>
        <v>262690.24</v>
      </c>
      <c r="D35" s="18">
        <f t="shared" si="7"/>
        <v>273100.96999999997</v>
      </c>
      <c r="E35" s="18">
        <f t="shared" si="7"/>
        <v>98989.150000000009</v>
      </c>
      <c r="F35" s="18">
        <f t="shared" si="7"/>
        <v>31558.53</v>
      </c>
      <c r="G35" s="19">
        <f t="shared" si="7"/>
        <v>1022937.58</v>
      </c>
    </row>
    <row r="36" spans="1:7" x14ac:dyDescent="0.25">
      <c r="A36" s="24"/>
      <c r="B36" s="17">
        <f t="shared" si="7"/>
        <v>818583.55999999994</v>
      </c>
      <c r="C36" s="18">
        <f t="shared" si="7"/>
        <v>603792.84000000008</v>
      </c>
      <c r="D36" s="18">
        <f t="shared" si="7"/>
        <v>659110.56999999995</v>
      </c>
      <c r="E36" s="18">
        <f t="shared" si="7"/>
        <v>204940.96</v>
      </c>
      <c r="F36" s="18">
        <f t="shared" si="7"/>
        <v>45355.35</v>
      </c>
      <c r="G36" s="19">
        <f t="shared" si="7"/>
        <v>2331783.2800000003</v>
      </c>
    </row>
    <row r="37" spans="1:7" x14ac:dyDescent="0.25">
      <c r="A37" s="24" t="s">
        <v>29</v>
      </c>
      <c r="B37" s="17">
        <f t="shared" si="7"/>
        <v>1067502.8999999999</v>
      </c>
      <c r="C37" s="18">
        <f t="shared" si="7"/>
        <v>911402.25</v>
      </c>
      <c r="D37" s="18">
        <f t="shared" si="7"/>
        <v>880761.5199999999</v>
      </c>
      <c r="E37" s="18">
        <f t="shared" si="7"/>
        <v>248139.84000000003</v>
      </c>
      <c r="F37" s="18">
        <f t="shared" si="7"/>
        <v>57751.28</v>
      </c>
      <c r="G37" s="19">
        <f t="shared" si="7"/>
        <v>3165557.7899999996</v>
      </c>
    </row>
    <row r="38" spans="1:7" x14ac:dyDescent="0.25">
      <c r="A38" s="24" t="s">
        <v>30</v>
      </c>
      <c r="B38" s="17">
        <f t="shared" si="7"/>
        <v>1149659.93</v>
      </c>
      <c r="C38" s="18">
        <f t="shared" si="7"/>
        <v>1004162.7</v>
      </c>
      <c r="D38" s="18">
        <f t="shared" si="7"/>
        <v>789241.39</v>
      </c>
      <c r="E38" s="18">
        <f t="shared" si="7"/>
        <v>268944.02</v>
      </c>
      <c r="F38" s="18">
        <f t="shared" si="7"/>
        <v>84687.67</v>
      </c>
      <c r="G38" s="19">
        <f t="shared" si="7"/>
        <v>3296695.71</v>
      </c>
    </row>
    <row r="39" spans="1:7" x14ac:dyDescent="0.25">
      <c r="A39" s="24" t="s">
        <v>31</v>
      </c>
      <c r="B39" s="17">
        <f t="shared" si="7"/>
        <v>1043816.5</v>
      </c>
      <c r="C39" s="18">
        <f t="shared" si="7"/>
        <v>825793.3899999999</v>
      </c>
      <c r="D39" s="18">
        <f t="shared" si="7"/>
        <v>777450.98</v>
      </c>
      <c r="E39" s="18">
        <f t="shared" si="7"/>
        <v>333177.88</v>
      </c>
      <c r="F39" s="18">
        <f t="shared" si="7"/>
        <v>137715.51999999999</v>
      </c>
      <c r="G39" s="19">
        <f t="shared" si="7"/>
        <v>3117954.2699999996</v>
      </c>
    </row>
    <row r="40" spans="1:7" x14ac:dyDescent="0.25">
      <c r="A40" s="11" t="s">
        <v>32</v>
      </c>
      <c r="B40" s="17">
        <f t="shared" si="7"/>
        <v>3956477.42</v>
      </c>
      <c r="C40" s="18">
        <f t="shared" si="7"/>
        <v>74083.820000000007</v>
      </c>
      <c r="D40" s="18">
        <f t="shared" si="7"/>
        <v>16724.87</v>
      </c>
      <c r="E40" s="18">
        <f t="shared" si="7"/>
        <v>5904.8099999999995</v>
      </c>
      <c r="F40" s="18">
        <f t="shared" si="7"/>
        <v>3127.33</v>
      </c>
      <c r="G40" s="19">
        <f t="shared" si="7"/>
        <v>4056318.2500000005</v>
      </c>
    </row>
    <row r="41" spans="1:7" x14ac:dyDescent="0.25">
      <c r="A41" s="11" t="s">
        <v>33</v>
      </c>
      <c r="B41" s="17">
        <f t="shared" si="7"/>
        <v>180406.05</v>
      </c>
      <c r="C41" s="18">
        <f t="shared" si="7"/>
        <v>142395.38</v>
      </c>
      <c r="D41" s="18">
        <f t="shared" si="7"/>
        <v>93918.31</v>
      </c>
      <c r="E41" s="18">
        <f t="shared" si="7"/>
        <v>55310.020000000004</v>
      </c>
      <c r="F41" s="18">
        <f t="shared" si="7"/>
        <v>37161.56</v>
      </c>
      <c r="G41" s="19">
        <f t="shared" si="7"/>
        <v>509191.32</v>
      </c>
    </row>
    <row r="42" spans="1:7" x14ac:dyDescent="0.25">
      <c r="A42" s="5" t="s">
        <v>7</v>
      </c>
      <c r="B42" s="20">
        <f t="shared" si="7"/>
        <v>8682651.5899999999</v>
      </c>
      <c r="C42" s="21">
        <f t="shared" si="7"/>
        <v>3875383.68</v>
      </c>
      <c r="D42" s="21">
        <f t="shared" si="7"/>
        <v>3544099.09</v>
      </c>
      <c r="E42" s="21">
        <f t="shared" si="7"/>
        <v>1235070.6300000001</v>
      </c>
      <c r="F42" s="22">
        <f t="shared" si="7"/>
        <v>401430.56</v>
      </c>
      <c r="G42" s="25">
        <f t="shared" si="7"/>
        <v>17738635.550000001</v>
      </c>
    </row>
    <row r="43" spans="1:7" x14ac:dyDescent="0.25">
      <c r="A43" s="31" t="s">
        <v>85</v>
      </c>
    </row>
    <row r="44" spans="1:7" x14ac:dyDescent="0.25">
      <c r="A44" s="32" t="s">
        <v>84</v>
      </c>
    </row>
  </sheetData>
  <pageMargins left="0.7" right="0.7" top="0.75" bottom="0.75" header="0.3" footer="0.3"/>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workbookViewId="0"/>
  </sheetViews>
  <sheetFormatPr baseColWidth="10" defaultRowHeight="15" x14ac:dyDescent="0.25"/>
  <cols>
    <col min="1" max="1" width="68.28515625" style="1" customWidth="1"/>
    <col min="2" max="4" width="14.42578125" style="1" bestFit="1" customWidth="1"/>
    <col min="5" max="5" width="14.28515625" style="1" bestFit="1" customWidth="1"/>
    <col min="6" max="6" width="16.140625" style="1" customWidth="1"/>
    <col min="7" max="7" width="13.5703125" style="1" customWidth="1"/>
    <col min="8" max="16384" width="11.42578125" style="1"/>
  </cols>
  <sheetData>
    <row r="1" spans="1:12" x14ac:dyDescent="0.25">
      <c r="A1" s="2" t="s">
        <v>48</v>
      </c>
    </row>
    <row r="2" spans="1:12" x14ac:dyDescent="0.25">
      <c r="A2" s="3" t="s">
        <v>1</v>
      </c>
    </row>
    <row r="3" spans="1:12" ht="39.75" customHeight="1" x14ac:dyDescent="0.25">
      <c r="A3" s="4"/>
      <c r="B3" s="6" t="s">
        <v>2</v>
      </c>
      <c r="C3" s="7" t="s">
        <v>3</v>
      </c>
      <c r="D3" s="7" t="s">
        <v>4</v>
      </c>
      <c r="E3" s="7" t="s">
        <v>5</v>
      </c>
      <c r="F3" s="8" t="s">
        <v>6</v>
      </c>
      <c r="G3" s="9" t="s">
        <v>7</v>
      </c>
    </row>
    <row r="4" spans="1:12" x14ac:dyDescent="0.25">
      <c r="A4" s="12" t="s">
        <v>8</v>
      </c>
      <c r="B4" s="14">
        <v>3449.3</v>
      </c>
      <c r="C4" s="15">
        <v>16884.43</v>
      </c>
      <c r="D4" s="15">
        <v>15842.47</v>
      </c>
      <c r="E4" s="15">
        <v>7697.85</v>
      </c>
      <c r="F4" s="15">
        <v>4681.3</v>
      </c>
      <c r="G4" s="16">
        <f>SUM(B4:F4)</f>
        <v>48555.35</v>
      </c>
      <c r="H4" s="41"/>
      <c r="I4" s="41"/>
      <c r="J4" s="41"/>
      <c r="K4" s="41"/>
      <c r="L4" s="41"/>
    </row>
    <row r="5" spans="1:12" ht="15" customHeight="1" x14ac:dyDescent="0.25">
      <c r="A5" s="11" t="s">
        <v>9</v>
      </c>
      <c r="B5" s="17">
        <v>3520.13</v>
      </c>
      <c r="C5" s="18">
        <v>7795.49</v>
      </c>
      <c r="D5" s="18">
        <v>6158.23</v>
      </c>
      <c r="E5" s="18">
        <v>4193.58</v>
      </c>
      <c r="F5" s="18">
        <v>3003.1</v>
      </c>
      <c r="G5" s="19">
        <f t="shared" ref="G5:G12" si="0">SUM(B5:F5)</f>
        <v>24670.53</v>
      </c>
      <c r="H5" s="41"/>
      <c r="I5" s="41"/>
    </row>
    <row r="6" spans="1:12" x14ac:dyDescent="0.25">
      <c r="A6" s="11" t="s">
        <v>10</v>
      </c>
      <c r="B6" s="17">
        <v>15951.02</v>
      </c>
      <c r="C6" s="18">
        <v>81029.22</v>
      </c>
      <c r="D6" s="18">
        <v>96305.52</v>
      </c>
      <c r="E6" s="18">
        <v>60760.2</v>
      </c>
      <c r="F6" s="18">
        <v>36896.82</v>
      </c>
      <c r="G6" s="19">
        <f t="shared" si="0"/>
        <v>290942.78000000003</v>
      </c>
      <c r="H6" s="41"/>
      <c r="I6" s="41"/>
      <c r="J6" s="41"/>
      <c r="K6" s="41"/>
      <c r="L6" s="41"/>
    </row>
    <row r="7" spans="1:12" ht="13.5" customHeight="1" x14ac:dyDescent="0.25">
      <c r="A7" s="11" t="s">
        <v>11</v>
      </c>
      <c r="B7" s="17">
        <v>20294.87</v>
      </c>
      <c r="C7" s="18">
        <v>48847.18</v>
      </c>
      <c r="D7" s="18">
        <v>66982.009999999995</v>
      </c>
      <c r="E7" s="18">
        <v>56432.07</v>
      </c>
      <c r="F7" s="18">
        <v>50390.15</v>
      </c>
      <c r="G7" s="19">
        <f t="shared" si="0"/>
        <v>242946.28</v>
      </c>
      <c r="H7" s="41"/>
      <c r="I7" s="41"/>
      <c r="J7" s="41"/>
      <c r="K7" s="41"/>
      <c r="L7" s="41"/>
    </row>
    <row r="8" spans="1:12" x14ac:dyDescent="0.25">
      <c r="A8" s="11" t="s">
        <v>16</v>
      </c>
      <c r="B8" s="17">
        <v>17072.98</v>
      </c>
      <c r="C8" s="18">
        <v>163216.74</v>
      </c>
      <c r="D8" s="18">
        <v>364441.53</v>
      </c>
      <c r="E8" s="18">
        <v>263701.83</v>
      </c>
      <c r="F8" s="18">
        <v>136966.5</v>
      </c>
      <c r="G8" s="19">
        <f t="shared" si="0"/>
        <v>945399.58000000007</v>
      </c>
      <c r="H8" s="41"/>
      <c r="I8" s="41"/>
      <c r="J8" s="41"/>
      <c r="K8" s="41"/>
      <c r="L8" s="41"/>
    </row>
    <row r="9" spans="1:12" x14ac:dyDescent="0.25">
      <c r="A9" s="11" t="s">
        <v>17</v>
      </c>
      <c r="B9" s="17">
        <v>12492.63</v>
      </c>
      <c r="C9" s="18">
        <v>94839.44</v>
      </c>
      <c r="D9" s="18">
        <v>210876.39</v>
      </c>
      <c r="E9" s="18">
        <v>260313.58</v>
      </c>
      <c r="F9" s="18">
        <v>228184.75</v>
      </c>
      <c r="G9" s="19">
        <f t="shared" si="0"/>
        <v>806706.79</v>
      </c>
      <c r="H9" s="41"/>
      <c r="I9" s="41"/>
      <c r="J9" s="41"/>
      <c r="K9" s="41"/>
      <c r="L9" s="41"/>
    </row>
    <row r="10" spans="1:12" x14ac:dyDescent="0.25">
      <c r="A10" s="11" t="s">
        <v>18</v>
      </c>
      <c r="B10" s="17">
        <v>16933.29</v>
      </c>
      <c r="C10" s="18">
        <v>49737.03</v>
      </c>
      <c r="D10" s="18">
        <v>70695.56</v>
      </c>
      <c r="E10" s="18">
        <v>59788.11</v>
      </c>
      <c r="F10" s="18">
        <v>43843.28</v>
      </c>
      <c r="G10" s="19">
        <f t="shared" si="0"/>
        <v>240997.27</v>
      </c>
      <c r="H10" s="41"/>
      <c r="I10" s="41"/>
      <c r="J10" s="41"/>
      <c r="K10" s="41"/>
      <c r="L10" s="41"/>
    </row>
    <row r="11" spans="1:12" x14ac:dyDescent="0.25">
      <c r="A11" s="13" t="s">
        <v>19</v>
      </c>
      <c r="B11" s="17">
        <v>74566.429999999993</v>
      </c>
      <c r="C11" s="18">
        <v>80125.850000000006</v>
      </c>
      <c r="D11" s="18">
        <v>105972.3</v>
      </c>
      <c r="E11" s="18">
        <v>117632.84</v>
      </c>
      <c r="F11" s="18">
        <v>124903.98</v>
      </c>
      <c r="G11" s="19">
        <f t="shared" si="0"/>
        <v>503201.4</v>
      </c>
      <c r="H11" s="41"/>
      <c r="I11" s="41"/>
      <c r="J11" s="41"/>
      <c r="K11" s="41"/>
      <c r="L11" s="41"/>
    </row>
    <row r="12" spans="1:12" x14ac:dyDescent="0.25">
      <c r="A12" s="10" t="s">
        <v>7</v>
      </c>
      <c r="B12" s="20">
        <f>SUM(B4:B11)</f>
        <v>164280.65</v>
      </c>
      <c r="C12" s="21">
        <f t="shared" ref="C12:F12" si="1">SUM(C4:C11)</f>
        <v>542475.38</v>
      </c>
      <c r="D12" s="21">
        <f t="shared" si="1"/>
        <v>937274.01</v>
      </c>
      <c r="E12" s="21">
        <f t="shared" si="1"/>
        <v>830520.05999999994</v>
      </c>
      <c r="F12" s="22">
        <f t="shared" si="1"/>
        <v>628869.88</v>
      </c>
      <c r="G12" s="25">
        <f t="shared" si="0"/>
        <v>3103419.98</v>
      </c>
    </row>
    <row r="13" spans="1:12" x14ac:dyDescent="0.25">
      <c r="A13" s="31" t="s">
        <v>79</v>
      </c>
      <c r="B13" s="34"/>
      <c r="C13" s="34"/>
      <c r="D13" s="34"/>
      <c r="E13" s="34"/>
      <c r="F13" s="34"/>
      <c r="G13" s="34"/>
    </row>
    <row r="14" spans="1:12" x14ac:dyDescent="0.25">
      <c r="A14" s="31" t="s">
        <v>85</v>
      </c>
      <c r="B14" s="34"/>
      <c r="C14" s="34"/>
      <c r="D14" s="34"/>
      <c r="E14" s="34"/>
      <c r="F14" s="34"/>
      <c r="G14" s="34"/>
    </row>
    <row r="15" spans="1:12" x14ac:dyDescent="0.25">
      <c r="A15" s="31" t="str">
        <f>IF(1&lt;2,"Lecture : "&amp;ROUND(E4,0)&amp;" enfants vivent dans une famille immigrée monoparentale composée d'un homme actif ayant un emploi et comprenant 3 enfants de moins de 25 ans.","")</f>
        <v>Lecture : 7698 enfants vivent dans une famille immigrée monoparentale composée d'un homme actif ayant un emploi et comprenant 3 enfants de moins de 25 ans.</v>
      </c>
      <c r="B15" s="34"/>
      <c r="C15" s="34"/>
      <c r="D15" s="34"/>
      <c r="E15" s="34"/>
      <c r="F15" s="34"/>
      <c r="G15" s="34"/>
    </row>
    <row r="16" spans="1:12" x14ac:dyDescent="0.25">
      <c r="A16" s="32" t="s">
        <v>84</v>
      </c>
      <c r="B16" s="34"/>
      <c r="C16" s="34"/>
      <c r="D16" s="34"/>
      <c r="E16" s="34"/>
      <c r="F16" s="34"/>
      <c r="G16" s="34"/>
    </row>
    <row r="18" spans="1:12" x14ac:dyDescent="0.25">
      <c r="A18" s="3" t="s">
        <v>20</v>
      </c>
    </row>
    <row r="19" spans="1:12" ht="24" x14ac:dyDescent="0.25">
      <c r="A19" s="4"/>
      <c r="B19" s="6" t="s">
        <v>2</v>
      </c>
      <c r="C19" s="7" t="s">
        <v>3</v>
      </c>
      <c r="D19" s="7" t="s">
        <v>4</v>
      </c>
      <c r="E19" s="7" t="s">
        <v>5</v>
      </c>
      <c r="F19" s="8" t="s">
        <v>6</v>
      </c>
      <c r="G19" s="9" t="s">
        <v>7</v>
      </c>
    </row>
    <row r="20" spans="1:12" x14ac:dyDescent="0.25">
      <c r="A20" s="12" t="s">
        <v>8</v>
      </c>
      <c r="B20" s="14">
        <v>22194.97</v>
      </c>
      <c r="C20" s="15">
        <v>176855.42</v>
      </c>
      <c r="D20" s="15">
        <v>180491.43</v>
      </c>
      <c r="E20" s="15">
        <v>55425.95</v>
      </c>
      <c r="F20" s="15">
        <v>12903.11</v>
      </c>
      <c r="G20" s="16">
        <f>SUM(B20:F20)</f>
        <v>447870.88</v>
      </c>
      <c r="H20" s="41"/>
      <c r="I20" s="41"/>
      <c r="J20" s="41"/>
      <c r="K20" s="41"/>
      <c r="L20" s="41"/>
    </row>
    <row r="21" spans="1:12" x14ac:dyDescent="0.25">
      <c r="A21" s="11" t="s">
        <v>9</v>
      </c>
      <c r="B21" s="17">
        <v>21090.81</v>
      </c>
      <c r="C21" s="18">
        <v>41720.9</v>
      </c>
      <c r="D21" s="18">
        <v>29357.67</v>
      </c>
      <c r="E21" s="18">
        <v>12126.89</v>
      </c>
      <c r="F21" s="18">
        <v>6631.48</v>
      </c>
      <c r="G21" s="19">
        <f t="shared" ref="G21:G28" si="2">SUM(B21:F21)</f>
        <v>110927.75</v>
      </c>
      <c r="H21" s="41"/>
      <c r="I21" s="41"/>
      <c r="J21" s="41"/>
      <c r="K21" s="41"/>
      <c r="L21" s="41"/>
    </row>
    <row r="22" spans="1:12" x14ac:dyDescent="0.25">
      <c r="A22" s="11" t="s">
        <v>10</v>
      </c>
      <c r="B22" s="17">
        <v>89080.45</v>
      </c>
      <c r="C22" s="18">
        <v>636885.76000000001</v>
      </c>
      <c r="D22" s="18">
        <v>713852.87</v>
      </c>
      <c r="E22" s="18">
        <v>244582.48</v>
      </c>
      <c r="F22" s="18">
        <v>67152.679999999993</v>
      </c>
      <c r="G22" s="19">
        <f t="shared" si="2"/>
        <v>1751554.24</v>
      </c>
      <c r="H22" s="41"/>
      <c r="I22" s="41"/>
      <c r="J22" s="41"/>
      <c r="K22" s="41"/>
      <c r="L22" s="41"/>
    </row>
    <row r="23" spans="1:12" x14ac:dyDescent="0.25">
      <c r="A23" s="11" t="s">
        <v>11</v>
      </c>
      <c r="B23" s="17">
        <v>127913.51</v>
      </c>
      <c r="C23" s="18">
        <v>215266.1</v>
      </c>
      <c r="D23" s="18">
        <v>252730.59</v>
      </c>
      <c r="E23" s="18">
        <v>168244.09</v>
      </c>
      <c r="F23" s="18">
        <v>129446.17</v>
      </c>
      <c r="G23" s="19">
        <f t="shared" si="2"/>
        <v>893600.46</v>
      </c>
      <c r="H23" s="41"/>
      <c r="I23" s="41"/>
      <c r="J23" s="41"/>
      <c r="K23" s="41"/>
      <c r="L23" s="41"/>
    </row>
    <row r="24" spans="1:12" x14ac:dyDescent="0.25">
      <c r="A24" s="11" t="s">
        <v>16</v>
      </c>
      <c r="B24" s="17">
        <v>119794.84</v>
      </c>
      <c r="C24" s="18">
        <v>1722112.68</v>
      </c>
      <c r="D24" s="18">
        <v>3953664.94</v>
      </c>
      <c r="E24" s="18">
        <v>1642241.93</v>
      </c>
      <c r="F24" s="18">
        <v>402604.26</v>
      </c>
      <c r="G24" s="19">
        <f t="shared" si="2"/>
        <v>7840418.6499999994</v>
      </c>
      <c r="H24" s="41"/>
      <c r="I24" s="41"/>
      <c r="J24" s="41"/>
      <c r="K24" s="41"/>
      <c r="L24" s="41"/>
    </row>
    <row r="25" spans="1:12" x14ac:dyDescent="0.25">
      <c r="A25" s="11" t="s">
        <v>17</v>
      </c>
      <c r="B25" s="17">
        <v>57463.519999999997</v>
      </c>
      <c r="C25" s="18">
        <v>350865.05</v>
      </c>
      <c r="D25" s="18">
        <v>669505.93000000005</v>
      </c>
      <c r="E25" s="18">
        <v>522895.18</v>
      </c>
      <c r="F25" s="18">
        <v>342634.3</v>
      </c>
      <c r="G25" s="19">
        <f t="shared" si="2"/>
        <v>1943363.98</v>
      </c>
      <c r="H25" s="41"/>
      <c r="I25" s="41"/>
      <c r="J25" s="41"/>
      <c r="K25" s="41"/>
      <c r="L25" s="41"/>
    </row>
    <row r="26" spans="1:12" x14ac:dyDescent="0.25">
      <c r="A26" s="11" t="s">
        <v>18</v>
      </c>
      <c r="B26" s="17">
        <v>69393.679999999993</v>
      </c>
      <c r="C26" s="18">
        <v>206138.99</v>
      </c>
      <c r="D26" s="18">
        <v>249771.63</v>
      </c>
      <c r="E26" s="18">
        <v>116532.39</v>
      </c>
      <c r="F26" s="18">
        <v>49407.1</v>
      </c>
      <c r="G26" s="19">
        <f t="shared" si="2"/>
        <v>691243.79</v>
      </c>
      <c r="H26" s="41"/>
      <c r="I26" s="41"/>
    </row>
    <row r="27" spans="1:12" x14ac:dyDescent="0.25">
      <c r="A27" s="13" t="s">
        <v>19</v>
      </c>
      <c r="B27" s="17">
        <v>252580.99</v>
      </c>
      <c r="C27" s="18">
        <v>130292.76</v>
      </c>
      <c r="D27" s="18">
        <v>144330.35999999999</v>
      </c>
      <c r="E27" s="18">
        <v>121663.58</v>
      </c>
      <c r="F27" s="18">
        <v>118916.33</v>
      </c>
      <c r="G27" s="19">
        <f t="shared" si="2"/>
        <v>767784.0199999999</v>
      </c>
      <c r="H27" s="41"/>
      <c r="I27" s="41"/>
      <c r="J27" s="41"/>
      <c r="K27" s="41"/>
      <c r="L27" s="41"/>
    </row>
    <row r="28" spans="1:12" x14ac:dyDescent="0.25">
      <c r="A28" s="10" t="s">
        <v>7</v>
      </c>
      <c r="B28" s="20">
        <f>SUM(B20:B27)</f>
        <v>759512.77</v>
      </c>
      <c r="C28" s="21">
        <f t="shared" ref="C28" si="3">SUM(C20:C27)</f>
        <v>3480137.66</v>
      </c>
      <c r="D28" s="21">
        <f t="shared" ref="D28" si="4">SUM(D20:D27)</f>
        <v>6193705.4199999999</v>
      </c>
      <c r="E28" s="21">
        <f t="shared" ref="E28" si="5">SUM(E20:E27)</f>
        <v>2883712.49</v>
      </c>
      <c r="F28" s="22">
        <f t="shared" ref="F28" si="6">SUM(F20:F27)</f>
        <v>1129695.43</v>
      </c>
      <c r="G28" s="25">
        <f t="shared" si="2"/>
        <v>14446763.77</v>
      </c>
    </row>
    <row r="29" spans="1:12" x14ac:dyDescent="0.25">
      <c r="A29" s="31" t="s">
        <v>80</v>
      </c>
      <c r="B29" s="34"/>
      <c r="C29" s="34"/>
      <c r="D29" s="34"/>
      <c r="E29" s="34"/>
      <c r="F29" s="34"/>
      <c r="G29" s="34"/>
    </row>
    <row r="30" spans="1:12" x14ac:dyDescent="0.25">
      <c r="A30" s="31" t="s">
        <v>85</v>
      </c>
      <c r="B30" s="34"/>
      <c r="C30" s="34"/>
      <c r="D30" s="34"/>
      <c r="E30" s="34"/>
      <c r="F30" s="34"/>
      <c r="G30" s="34"/>
    </row>
    <row r="31" spans="1:12" x14ac:dyDescent="0.25">
      <c r="A31" s="31" t="str">
        <f>IF(1&lt;2,"Lecture : "&amp;ROUND(E20,0)&amp;" enfants vivent dans une famille non immigrée monoparentale composée d'un homme actif ayant un emploi et comprenant 3 enfants de moins de 25 ans.","")</f>
        <v>Lecture : 55426 enfants vivent dans une famille non immigrée monoparentale composée d'un homme actif ayant un emploi et comprenant 3 enfants de moins de 25 ans.</v>
      </c>
      <c r="B31" s="34"/>
      <c r="C31" s="34"/>
      <c r="D31" s="34"/>
      <c r="E31" s="34"/>
      <c r="F31" s="34"/>
      <c r="G31" s="34"/>
    </row>
    <row r="32" spans="1:12" x14ac:dyDescent="0.25">
      <c r="A32" s="32" t="s">
        <v>84</v>
      </c>
      <c r="B32" s="34"/>
      <c r="C32" s="34"/>
      <c r="D32" s="34"/>
      <c r="E32" s="34"/>
      <c r="F32" s="34"/>
      <c r="G32" s="34"/>
    </row>
    <row r="34" spans="1:7" x14ac:dyDescent="0.25">
      <c r="A34" s="3" t="s">
        <v>21</v>
      </c>
    </row>
    <row r="35" spans="1:7" ht="24" x14ac:dyDescent="0.25">
      <c r="A35" s="4"/>
      <c r="B35" s="6" t="s">
        <v>2</v>
      </c>
      <c r="C35" s="7" t="s">
        <v>3</v>
      </c>
      <c r="D35" s="7" t="s">
        <v>4</v>
      </c>
      <c r="E35" s="7" t="s">
        <v>5</v>
      </c>
      <c r="F35" s="8" t="s">
        <v>6</v>
      </c>
      <c r="G35" s="9" t="s">
        <v>7</v>
      </c>
    </row>
    <row r="36" spans="1:7" x14ac:dyDescent="0.25">
      <c r="A36" s="12"/>
      <c r="B36" s="14">
        <f t="shared" ref="B36:G44" si="7">B4+B20</f>
        <v>25644.27</v>
      </c>
      <c r="C36" s="15">
        <f t="shared" si="7"/>
        <v>193739.85</v>
      </c>
      <c r="D36" s="15">
        <f t="shared" si="7"/>
        <v>196333.9</v>
      </c>
      <c r="E36" s="15">
        <f t="shared" si="7"/>
        <v>63123.799999999996</v>
      </c>
      <c r="F36" s="15">
        <f t="shared" si="7"/>
        <v>17584.41</v>
      </c>
      <c r="G36" s="16">
        <f t="shared" si="7"/>
        <v>496426.23</v>
      </c>
    </row>
    <row r="37" spans="1:7" x14ac:dyDescent="0.25">
      <c r="A37" s="11" t="s">
        <v>9</v>
      </c>
      <c r="B37" s="17">
        <f t="shared" si="7"/>
        <v>24610.940000000002</v>
      </c>
      <c r="C37" s="18">
        <f t="shared" si="7"/>
        <v>49516.39</v>
      </c>
      <c r="D37" s="18">
        <f t="shared" si="7"/>
        <v>35515.899999999994</v>
      </c>
      <c r="E37" s="18">
        <f t="shared" si="7"/>
        <v>16320.47</v>
      </c>
      <c r="F37" s="18">
        <f t="shared" si="7"/>
        <v>9634.58</v>
      </c>
      <c r="G37" s="19">
        <f t="shared" si="7"/>
        <v>135598.28</v>
      </c>
    </row>
    <row r="38" spans="1:7" x14ac:dyDescent="0.25">
      <c r="A38" s="11" t="s">
        <v>10</v>
      </c>
      <c r="B38" s="17">
        <f t="shared" si="7"/>
        <v>105031.47</v>
      </c>
      <c r="C38" s="18">
        <f t="shared" si="7"/>
        <v>717914.98</v>
      </c>
      <c r="D38" s="18">
        <f t="shared" si="7"/>
        <v>810158.39</v>
      </c>
      <c r="E38" s="18">
        <f t="shared" si="7"/>
        <v>305342.68</v>
      </c>
      <c r="F38" s="18">
        <f t="shared" si="7"/>
        <v>104049.5</v>
      </c>
      <c r="G38" s="19">
        <f t="shared" si="7"/>
        <v>2042497.02</v>
      </c>
    </row>
    <row r="39" spans="1:7" x14ac:dyDescent="0.25">
      <c r="A39" s="11" t="s">
        <v>11</v>
      </c>
      <c r="B39" s="17">
        <f t="shared" si="7"/>
        <v>148208.38</v>
      </c>
      <c r="C39" s="18">
        <f t="shared" si="7"/>
        <v>264113.28000000003</v>
      </c>
      <c r="D39" s="18">
        <f t="shared" si="7"/>
        <v>319712.59999999998</v>
      </c>
      <c r="E39" s="18">
        <f t="shared" si="7"/>
        <v>224676.16</v>
      </c>
      <c r="F39" s="18">
        <f t="shared" si="7"/>
        <v>179836.32</v>
      </c>
      <c r="G39" s="19">
        <f t="shared" si="7"/>
        <v>1136546.74</v>
      </c>
    </row>
    <row r="40" spans="1:7" x14ac:dyDescent="0.25">
      <c r="A40" s="11" t="s">
        <v>16</v>
      </c>
      <c r="B40" s="17">
        <f t="shared" si="7"/>
        <v>136867.82</v>
      </c>
      <c r="C40" s="18">
        <f t="shared" si="7"/>
        <v>1885329.42</v>
      </c>
      <c r="D40" s="18">
        <f t="shared" si="7"/>
        <v>4318106.47</v>
      </c>
      <c r="E40" s="18">
        <f t="shared" si="7"/>
        <v>1905943.76</v>
      </c>
      <c r="F40" s="18">
        <f t="shared" si="7"/>
        <v>539570.76</v>
      </c>
      <c r="G40" s="19">
        <f t="shared" si="7"/>
        <v>8785818.2300000004</v>
      </c>
    </row>
    <row r="41" spans="1:7" x14ac:dyDescent="0.25">
      <c r="A41" s="11" t="s">
        <v>17</v>
      </c>
      <c r="B41" s="17">
        <f t="shared" si="7"/>
        <v>69956.149999999994</v>
      </c>
      <c r="C41" s="18">
        <f t="shared" si="7"/>
        <v>445704.49</v>
      </c>
      <c r="D41" s="18">
        <f t="shared" si="7"/>
        <v>880382.32000000007</v>
      </c>
      <c r="E41" s="18">
        <f t="shared" si="7"/>
        <v>783208.76</v>
      </c>
      <c r="F41" s="18">
        <f t="shared" si="7"/>
        <v>570819.05000000005</v>
      </c>
      <c r="G41" s="19">
        <f t="shared" si="7"/>
        <v>2750070.77</v>
      </c>
    </row>
    <row r="42" spans="1:7" x14ac:dyDescent="0.25">
      <c r="A42" s="11" t="s">
        <v>18</v>
      </c>
      <c r="B42" s="17">
        <f t="shared" si="7"/>
        <v>86326.97</v>
      </c>
      <c r="C42" s="18">
        <f t="shared" si="7"/>
        <v>255876.02</v>
      </c>
      <c r="D42" s="18">
        <f t="shared" si="7"/>
        <v>320467.19</v>
      </c>
      <c r="E42" s="18">
        <f t="shared" si="7"/>
        <v>176320.5</v>
      </c>
      <c r="F42" s="18">
        <f t="shared" si="7"/>
        <v>93250.38</v>
      </c>
      <c r="G42" s="19">
        <f t="shared" si="7"/>
        <v>932241.06</v>
      </c>
    </row>
    <row r="43" spans="1:7" x14ac:dyDescent="0.25">
      <c r="A43" s="13" t="s">
        <v>19</v>
      </c>
      <c r="B43" s="17">
        <f t="shared" si="7"/>
        <v>327147.42</v>
      </c>
      <c r="C43" s="18">
        <f t="shared" si="7"/>
        <v>210418.61</v>
      </c>
      <c r="D43" s="18">
        <f t="shared" si="7"/>
        <v>250302.65999999997</v>
      </c>
      <c r="E43" s="18">
        <f t="shared" si="7"/>
        <v>239296.41999999998</v>
      </c>
      <c r="F43" s="18">
        <f t="shared" si="7"/>
        <v>243820.31</v>
      </c>
      <c r="G43" s="19">
        <f t="shared" si="7"/>
        <v>1270985.42</v>
      </c>
    </row>
    <row r="44" spans="1:7" x14ac:dyDescent="0.25">
      <c r="A44" s="10" t="s">
        <v>7</v>
      </c>
      <c r="B44" s="20">
        <f t="shared" si="7"/>
        <v>923793.42</v>
      </c>
      <c r="C44" s="21">
        <f t="shared" si="7"/>
        <v>4022613.04</v>
      </c>
      <c r="D44" s="21">
        <f t="shared" si="7"/>
        <v>7130979.4299999997</v>
      </c>
      <c r="E44" s="21">
        <f t="shared" si="7"/>
        <v>3714232.5500000003</v>
      </c>
      <c r="F44" s="22">
        <f t="shared" si="7"/>
        <v>1758565.31</v>
      </c>
      <c r="G44" s="25">
        <f t="shared" si="7"/>
        <v>17550183.75</v>
      </c>
    </row>
    <row r="45" spans="1:7" x14ac:dyDescent="0.25">
      <c r="A45" s="31" t="s">
        <v>85</v>
      </c>
    </row>
    <row r="46" spans="1:7" x14ac:dyDescent="0.25">
      <c r="A46" s="32" t="s">
        <v>84</v>
      </c>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workbookViewId="0"/>
  </sheetViews>
  <sheetFormatPr baseColWidth="10" defaultRowHeight="15" x14ac:dyDescent="0.25"/>
  <cols>
    <col min="1" max="1" width="68.855468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14" x14ac:dyDescent="0.25">
      <c r="A1" s="2" t="s">
        <v>56</v>
      </c>
    </row>
    <row r="2" spans="1:14" x14ac:dyDescent="0.25">
      <c r="A2" s="3" t="s">
        <v>1</v>
      </c>
    </row>
    <row r="3" spans="1:14" x14ac:dyDescent="0.25">
      <c r="A3" s="4"/>
      <c r="B3" s="6" t="s">
        <v>49</v>
      </c>
      <c r="C3" s="7" t="s">
        <v>50</v>
      </c>
      <c r="D3" s="7" t="s">
        <v>51</v>
      </c>
      <c r="E3" s="7" t="s">
        <v>52</v>
      </c>
      <c r="F3" s="7" t="s">
        <v>53</v>
      </c>
      <c r="G3" s="8" t="s">
        <v>54</v>
      </c>
      <c r="H3" s="9" t="s">
        <v>7</v>
      </c>
    </row>
    <row r="4" spans="1:14" x14ac:dyDescent="0.25">
      <c r="A4" s="12" t="s">
        <v>8</v>
      </c>
      <c r="B4" s="14">
        <v>2604.86</v>
      </c>
      <c r="C4" s="15">
        <v>3915.14</v>
      </c>
      <c r="D4" s="15">
        <v>8796.08</v>
      </c>
      <c r="E4" s="15">
        <v>16043.73</v>
      </c>
      <c r="F4" s="15">
        <v>12367.15</v>
      </c>
      <c r="G4" s="15">
        <v>4828.38</v>
      </c>
      <c r="H4" s="16">
        <f>SUM(B4:G4)</f>
        <v>48555.34</v>
      </c>
      <c r="I4" s="41"/>
      <c r="J4" s="41"/>
      <c r="K4" s="41"/>
      <c r="L4" s="41"/>
      <c r="M4" s="41"/>
      <c r="N4" s="41"/>
    </row>
    <row r="5" spans="1:14" x14ac:dyDescent="0.25">
      <c r="A5" s="11" t="s">
        <v>9</v>
      </c>
      <c r="B5" s="17">
        <v>1771.3</v>
      </c>
      <c r="C5" s="18">
        <v>2106.63</v>
      </c>
      <c r="D5" s="18">
        <v>4309.82</v>
      </c>
      <c r="E5" s="18">
        <v>7137.26</v>
      </c>
      <c r="F5" s="18">
        <v>5305.67</v>
      </c>
      <c r="G5" s="18">
        <v>4039.85</v>
      </c>
      <c r="H5" s="19">
        <f t="shared" ref="H5:H11" si="0">SUM(B5:G5)</f>
        <v>24670.53</v>
      </c>
      <c r="I5" s="41"/>
      <c r="J5" s="41"/>
    </row>
    <row r="6" spans="1:14" x14ac:dyDescent="0.25">
      <c r="A6" s="11" t="s">
        <v>10</v>
      </c>
      <c r="B6" s="17">
        <v>15528.11</v>
      </c>
      <c r="C6" s="18">
        <v>26169.47</v>
      </c>
      <c r="D6" s="18">
        <v>58772.01</v>
      </c>
      <c r="E6" s="18">
        <v>97010.36</v>
      </c>
      <c r="F6" s="18">
        <v>67178.63</v>
      </c>
      <c r="G6" s="18">
        <v>26284.2</v>
      </c>
      <c r="H6" s="19">
        <f t="shared" si="0"/>
        <v>290942.78000000003</v>
      </c>
      <c r="I6" s="41"/>
      <c r="J6" s="41"/>
      <c r="K6" s="41"/>
      <c r="L6" s="41"/>
      <c r="M6" s="41"/>
      <c r="N6" s="41"/>
    </row>
    <row r="7" spans="1:14" x14ac:dyDescent="0.25">
      <c r="A7" s="11" t="s">
        <v>11</v>
      </c>
      <c r="B7" s="17">
        <v>28971.61</v>
      </c>
      <c r="C7" s="18">
        <v>30725.95</v>
      </c>
      <c r="D7" s="18">
        <v>53811.38</v>
      </c>
      <c r="E7" s="18">
        <v>67751.39</v>
      </c>
      <c r="F7" s="18">
        <v>36272.11</v>
      </c>
      <c r="G7" s="18">
        <v>25413.85</v>
      </c>
      <c r="H7" s="19">
        <f t="shared" si="0"/>
        <v>242946.29</v>
      </c>
      <c r="I7" s="41"/>
      <c r="J7" s="41"/>
      <c r="K7" s="41"/>
      <c r="L7" s="41"/>
      <c r="M7" s="41"/>
      <c r="N7" s="41"/>
    </row>
    <row r="8" spans="1:14" x14ac:dyDescent="0.25">
      <c r="A8" s="11" t="s">
        <v>16</v>
      </c>
      <c r="B8" s="17">
        <v>107865.85</v>
      </c>
      <c r="C8" s="18">
        <v>127154.98</v>
      </c>
      <c r="D8" s="18">
        <v>222159.54</v>
      </c>
      <c r="E8" s="18">
        <v>292891.56</v>
      </c>
      <c r="F8" s="18">
        <v>157410.1</v>
      </c>
      <c r="G8" s="18">
        <v>37917.550000000003</v>
      </c>
      <c r="H8" s="19">
        <f t="shared" si="0"/>
        <v>945399.58</v>
      </c>
      <c r="I8" s="41"/>
      <c r="J8" s="41"/>
      <c r="K8" s="41"/>
      <c r="L8" s="41"/>
      <c r="M8" s="41"/>
      <c r="N8" s="41"/>
    </row>
    <row r="9" spans="1:14" x14ac:dyDescent="0.25">
      <c r="A9" s="11" t="s">
        <v>17</v>
      </c>
      <c r="B9" s="17">
        <v>152409.07</v>
      </c>
      <c r="C9" s="18">
        <v>139886.60999999999</v>
      </c>
      <c r="D9" s="18">
        <v>202373.89</v>
      </c>
      <c r="E9" s="18">
        <v>193169.05</v>
      </c>
      <c r="F9" s="18">
        <v>91274.39</v>
      </c>
      <c r="G9" s="18">
        <v>27593.77</v>
      </c>
      <c r="H9" s="19">
        <f t="shared" si="0"/>
        <v>806706.78</v>
      </c>
      <c r="I9" s="41"/>
      <c r="J9" s="41"/>
      <c r="K9" s="41"/>
      <c r="L9" s="41"/>
      <c r="M9" s="41"/>
      <c r="N9" s="41"/>
    </row>
    <row r="10" spans="1:14" x14ac:dyDescent="0.25">
      <c r="A10" s="11" t="s">
        <v>18</v>
      </c>
      <c r="B10" s="17">
        <v>21874.55</v>
      </c>
      <c r="C10" s="18">
        <v>24709.89</v>
      </c>
      <c r="D10" s="18">
        <v>46022.97</v>
      </c>
      <c r="E10" s="18">
        <v>67492.039999999994</v>
      </c>
      <c r="F10" s="18">
        <v>51748.14</v>
      </c>
      <c r="G10" s="18">
        <v>29149.68</v>
      </c>
      <c r="H10" s="19">
        <f t="shared" si="0"/>
        <v>240997.27000000002</v>
      </c>
      <c r="I10" s="41"/>
      <c r="J10" s="41"/>
      <c r="K10" s="41"/>
      <c r="L10" s="41"/>
      <c r="M10" s="41"/>
      <c r="N10" s="41"/>
    </row>
    <row r="11" spans="1:14" x14ac:dyDescent="0.25">
      <c r="A11" s="13" t="s">
        <v>19</v>
      </c>
      <c r="B11" s="17">
        <v>65185.9</v>
      </c>
      <c r="C11" s="18">
        <v>58286.06</v>
      </c>
      <c r="D11" s="18">
        <v>86712.33</v>
      </c>
      <c r="E11" s="18">
        <v>104211.99</v>
      </c>
      <c r="F11" s="18">
        <v>86996.35</v>
      </c>
      <c r="G11" s="18">
        <v>101808.77</v>
      </c>
      <c r="H11" s="19">
        <f t="shared" si="0"/>
        <v>503201.4</v>
      </c>
      <c r="I11" s="41"/>
      <c r="J11" s="41"/>
      <c r="K11" s="41"/>
      <c r="L11" s="41"/>
      <c r="M11" s="41"/>
      <c r="N11" s="41"/>
    </row>
    <row r="12" spans="1:14" x14ac:dyDescent="0.25">
      <c r="A12" s="10" t="s">
        <v>7</v>
      </c>
      <c r="B12" s="20">
        <f>SUM(B4:B11)</f>
        <v>396211.25000000006</v>
      </c>
      <c r="C12" s="21">
        <f t="shared" ref="C12:H12" si="1">SUM(C4:C11)</f>
        <v>412954.73</v>
      </c>
      <c r="D12" s="21">
        <f t="shared" si="1"/>
        <v>682958.0199999999</v>
      </c>
      <c r="E12" s="21">
        <f t="shared" si="1"/>
        <v>845707.38</v>
      </c>
      <c r="F12" s="21">
        <f t="shared" si="1"/>
        <v>508552.54000000004</v>
      </c>
      <c r="G12" s="22">
        <f t="shared" si="1"/>
        <v>257036.05</v>
      </c>
      <c r="H12" s="25">
        <f t="shared" si="1"/>
        <v>3103419.9699999997</v>
      </c>
    </row>
    <row r="13" spans="1:14" x14ac:dyDescent="0.25">
      <c r="A13" s="31" t="s">
        <v>79</v>
      </c>
      <c r="B13" s="34"/>
      <c r="C13" s="34"/>
      <c r="D13" s="34"/>
      <c r="E13" s="34"/>
      <c r="F13" s="34"/>
      <c r="G13" s="34"/>
      <c r="H13" s="34"/>
    </row>
    <row r="14" spans="1:14" x14ac:dyDescent="0.25">
      <c r="A14" s="31" t="s">
        <v>85</v>
      </c>
      <c r="B14" s="34"/>
      <c r="C14" s="34"/>
      <c r="D14" s="34"/>
      <c r="E14" s="34"/>
      <c r="F14" s="34"/>
      <c r="G14" s="34"/>
      <c r="H14" s="34"/>
    </row>
    <row r="15" spans="1:14" x14ac:dyDescent="0.25">
      <c r="A15" s="31" t="str">
        <f>IF(1&lt;2,"Lecture : "&amp;ROUND(F4,0)&amp;" enfants de 18 à 24 ans vivent dans une famille immigrée monoparentale composée d'un homme actif ayant un emploi.","")</f>
        <v>Lecture : 12367 enfants de 18 à 24 ans vivent dans une famille immigrée monoparentale composée d'un homme actif ayant un emploi.</v>
      </c>
      <c r="B15" s="34"/>
      <c r="C15" s="34"/>
      <c r="D15" s="34"/>
      <c r="E15" s="34"/>
      <c r="F15" s="34"/>
      <c r="G15" s="34"/>
      <c r="H15" s="34"/>
    </row>
    <row r="16" spans="1:14" x14ac:dyDescent="0.25">
      <c r="A16" s="32" t="s">
        <v>84</v>
      </c>
      <c r="B16" s="34"/>
      <c r="C16" s="34"/>
      <c r="D16" s="34"/>
      <c r="E16" s="34"/>
      <c r="F16" s="34"/>
      <c r="G16" s="34"/>
      <c r="H16" s="34"/>
    </row>
    <row r="18" spans="1:14" x14ac:dyDescent="0.25">
      <c r="A18" s="3" t="s">
        <v>20</v>
      </c>
    </row>
    <row r="19" spans="1:14" x14ac:dyDescent="0.25">
      <c r="A19" s="4"/>
      <c r="B19" s="6" t="s">
        <v>49</v>
      </c>
      <c r="C19" s="7" t="s">
        <v>50</v>
      </c>
      <c r="D19" s="7" t="s">
        <v>51</v>
      </c>
      <c r="E19" s="7" t="s">
        <v>52</v>
      </c>
      <c r="F19" s="7" t="s">
        <v>53</v>
      </c>
      <c r="G19" s="8" t="s">
        <v>54</v>
      </c>
      <c r="H19" s="9" t="s">
        <v>7</v>
      </c>
    </row>
    <row r="20" spans="1:14" x14ac:dyDescent="0.25">
      <c r="A20" s="12" t="s">
        <v>8</v>
      </c>
      <c r="B20" s="14">
        <v>12835.39</v>
      </c>
      <c r="C20" s="15">
        <v>34057.870000000003</v>
      </c>
      <c r="D20" s="15">
        <v>89497.79</v>
      </c>
      <c r="E20" s="15">
        <v>176226.48</v>
      </c>
      <c r="F20" s="15">
        <v>107127.16</v>
      </c>
      <c r="G20" s="15">
        <v>28126.2</v>
      </c>
      <c r="H20" s="16">
        <f>SUM(B20:G20)</f>
        <v>447870.89000000007</v>
      </c>
      <c r="I20" s="41"/>
      <c r="J20" s="41"/>
      <c r="K20" s="41"/>
      <c r="L20" s="41"/>
      <c r="M20" s="41"/>
      <c r="N20" s="41"/>
    </row>
    <row r="21" spans="1:14" x14ac:dyDescent="0.25">
      <c r="A21" s="11" t="s">
        <v>9</v>
      </c>
      <c r="B21" s="17">
        <v>5341.69</v>
      </c>
      <c r="C21" s="18">
        <v>8140.2</v>
      </c>
      <c r="D21" s="18">
        <v>17530.86</v>
      </c>
      <c r="E21" s="18">
        <v>34869.69</v>
      </c>
      <c r="F21" s="18">
        <v>22564.36</v>
      </c>
      <c r="G21" s="18">
        <v>22480.95</v>
      </c>
      <c r="H21" s="19">
        <f t="shared" ref="H21:H27" si="2">SUM(B21:G21)</f>
        <v>110927.75</v>
      </c>
      <c r="I21" s="41"/>
      <c r="J21" s="41"/>
      <c r="K21" s="41"/>
      <c r="L21" s="41"/>
      <c r="M21" s="41"/>
      <c r="N21" s="41"/>
    </row>
    <row r="22" spans="1:14" x14ac:dyDescent="0.25">
      <c r="A22" s="11" t="s">
        <v>10</v>
      </c>
      <c r="B22" s="17">
        <v>79591.09</v>
      </c>
      <c r="C22" s="18">
        <v>153366.37</v>
      </c>
      <c r="D22" s="18">
        <v>363153.85</v>
      </c>
      <c r="E22" s="18">
        <v>663787.9</v>
      </c>
      <c r="F22" s="18">
        <v>375705.58</v>
      </c>
      <c r="G22" s="18">
        <v>115949.44</v>
      </c>
      <c r="H22" s="19">
        <f t="shared" si="2"/>
        <v>1751554.23</v>
      </c>
      <c r="I22" s="41"/>
      <c r="J22" s="41"/>
      <c r="K22" s="41"/>
      <c r="L22" s="41"/>
      <c r="M22" s="41"/>
      <c r="N22" s="41"/>
    </row>
    <row r="23" spans="1:14" x14ac:dyDescent="0.25">
      <c r="A23" s="11" t="s">
        <v>11</v>
      </c>
      <c r="B23" s="17">
        <v>102818.49</v>
      </c>
      <c r="C23" s="18">
        <v>110585.08</v>
      </c>
      <c r="D23" s="18">
        <v>182056.55</v>
      </c>
      <c r="E23" s="18">
        <v>248920.27</v>
      </c>
      <c r="F23" s="18">
        <v>111617.2</v>
      </c>
      <c r="G23" s="18">
        <v>137602.85999999999</v>
      </c>
      <c r="H23" s="19">
        <f t="shared" si="2"/>
        <v>893600.45</v>
      </c>
      <c r="I23" s="41"/>
      <c r="J23" s="41"/>
      <c r="K23" s="41"/>
      <c r="L23" s="41"/>
      <c r="M23" s="41"/>
      <c r="N23" s="41"/>
    </row>
    <row r="24" spans="1:14" x14ac:dyDescent="0.25">
      <c r="A24" s="11" t="s">
        <v>16</v>
      </c>
      <c r="B24" s="17">
        <v>1034577.81</v>
      </c>
      <c r="C24" s="18">
        <v>1118492.8999999999</v>
      </c>
      <c r="D24" s="18">
        <v>1907902.69</v>
      </c>
      <c r="E24" s="18">
        <v>2538966.44</v>
      </c>
      <c r="F24" s="18">
        <v>1050944.8400000001</v>
      </c>
      <c r="G24" s="18">
        <v>189533.97</v>
      </c>
      <c r="H24" s="19">
        <f t="shared" si="2"/>
        <v>7840418.6499999994</v>
      </c>
      <c r="I24" s="41"/>
      <c r="J24" s="41"/>
      <c r="K24" s="41"/>
      <c r="L24" s="41"/>
      <c r="M24" s="41"/>
      <c r="N24" s="41"/>
    </row>
    <row r="25" spans="1:14" x14ac:dyDescent="0.25">
      <c r="A25" s="11" t="s">
        <v>17</v>
      </c>
      <c r="B25" s="17">
        <v>349257.71</v>
      </c>
      <c r="C25" s="18">
        <v>301811.58</v>
      </c>
      <c r="D25" s="18">
        <v>438957.44</v>
      </c>
      <c r="E25" s="18">
        <v>524062.58</v>
      </c>
      <c r="F25" s="18">
        <v>247276.87</v>
      </c>
      <c r="G25" s="18">
        <v>81997.8</v>
      </c>
      <c r="H25" s="19">
        <f t="shared" si="2"/>
        <v>1943363.9800000002</v>
      </c>
      <c r="I25" s="41"/>
      <c r="J25" s="41"/>
      <c r="K25" s="41"/>
      <c r="L25" s="41"/>
      <c r="M25" s="41"/>
      <c r="N25" s="41"/>
    </row>
    <row r="26" spans="1:14" x14ac:dyDescent="0.25">
      <c r="A26" s="11" t="s">
        <v>18</v>
      </c>
      <c r="B26" s="17">
        <v>75322.559999999998</v>
      </c>
      <c r="C26" s="18">
        <v>74630.759999999995</v>
      </c>
      <c r="D26" s="18">
        <v>122230.26</v>
      </c>
      <c r="E26" s="18">
        <v>193181.58</v>
      </c>
      <c r="F26" s="18">
        <v>140516.20000000001</v>
      </c>
      <c r="G26" s="18">
        <v>85362.41</v>
      </c>
      <c r="H26" s="19">
        <f t="shared" si="2"/>
        <v>691243.77000000014</v>
      </c>
      <c r="I26" s="41"/>
      <c r="J26" s="41"/>
    </row>
    <row r="27" spans="1:14" x14ac:dyDescent="0.25">
      <c r="A27" s="13" t="s">
        <v>19</v>
      </c>
      <c r="B27" s="17">
        <v>91562.31</v>
      </c>
      <c r="C27" s="18">
        <v>74409.039999999994</v>
      </c>
      <c r="D27" s="18">
        <v>106660.29</v>
      </c>
      <c r="E27" s="18">
        <v>131014.1</v>
      </c>
      <c r="F27" s="18">
        <v>96235.75</v>
      </c>
      <c r="G27" s="18">
        <v>267902.53999999998</v>
      </c>
      <c r="H27" s="19">
        <f t="shared" si="2"/>
        <v>767784.03</v>
      </c>
      <c r="I27" s="41"/>
      <c r="J27" s="41"/>
      <c r="K27" s="41"/>
      <c r="L27" s="41"/>
      <c r="M27" s="41"/>
      <c r="N27" s="41"/>
    </row>
    <row r="28" spans="1:14" x14ac:dyDescent="0.25">
      <c r="A28" s="10" t="s">
        <v>7</v>
      </c>
      <c r="B28" s="20">
        <f>SUM(B20:B27)</f>
        <v>1751307.05</v>
      </c>
      <c r="C28" s="21">
        <f t="shared" ref="C28" si="3">SUM(C20:C27)</f>
        <v>1875493.8</v>
      </c>
      <c r="D28" s="21">
        <f t="shared" ref="D28" si="4">SUM(D20:D27)</f>
        <v>3227989.73</v>
      </c>
      <c r="E28" s="21">
        <f t="shared" ref="E28" si="5">SUM(E20:E27)</f>
        <v>4511029.04</v>
      </c>
      <c r="F28" s="21">
        <f t="shared" ref="F28" si="6">SUM(F20:F27)</f>
        <v>2151987.96</v>
      </c>
      <c r="G28" s="22">
        <f t="shared" ref="G28" si="7">SUM(G20:G27)</f>
        <v>928956.16999999993</v>
      </c>
      <c r="H28" s="25">
        <f t="shared" ref="H28" si="8">SUM(H20:H27)</f>
        <v>14446763.749999998</v>
      </c>
    </row>
    <row r="29" spans="1:14" x14ac:dyDescent="0.25">
      <c r="A29" s="31" t="s">
        <v>80</v>
      </c>
      <c r="B29" s="34"/>
      <c r="C29" s="34"/>
      <c r="D29" s="34"/>
      <c r="E29" s="34"/>
      <c r="F29" s="34"/>
      <c r="G29" s="34"/>
      <c r="H29" s="34"/>
    </row>
    <row r="30" spans="1:14" x14ac:dyDescent="0.25">
      <c r="A30" s="31" t="s">
        <v>85</v>
      </c>
      <c r="B30" s="34"/>
      <c r="C30" s="34"/>
      <c r="D30" s="34"/>
      <c r="E30" s="34"/>
      <c r="F30" s="34"/>
      <c r="G30" s="34"/>
      <c r="H30" s="34"/>
    </row>
    <row r="31" spans="1:14" x14ac:dyDescent="0.25">
      <c r="A31" s="31" t="str">
        <f>IF(1&lt;2,"Lecture : "&amp;ROUND(F20,0)&amp;" enfants de 18 à 24 ans vivent dans une famille non immigrée monoparentale composée d'un homme actif ayant un emploi.","")</f>
        <v>Lecture : 107127 enfants de 18 à 24 ans vivent dans une famille non immigrée monoparentale composée d'un homme actif ayant un emploi.</v>
      </c>
      <c r="B31" s="34"/>
      <c r="C31" s="34"/>
      <c r="D31" s="34"/>
      <c r="E31" s="34"/>
      <c r="F31" s="34"/>
      <c r="G31" s="34"/>
      <c r="H31" s="34"/>
    </row>
    <row r="32" spans="1:14" x14ac:dyDescent="0.25">
      <c r="A32" s="32" t="s">
        <v>84</v>
      </c>
      <c r="B32" s="34"/>
      <c r="C32" s="34"/>
      <c r="D32" s="34"/>
      <c r="E32" s="34"/>
      <c r="F32" s="34"/>
      <c r="G32" s="34"/>
      <c r="H32" s="34"/>
    </row>
    <row r="34" spans="1:8" x14ac:dyDescent="0.25">
      <c r="A34" s="3" t="s">
        <v>21</v>
      </c>
    </row>
    <row r="35" spans="1:8" x14ac:dyDescent="0.25">
      <c r="A35" s="4"/>
      <c r="B35" s="6" t="s">
        <v>49</v>
      </c>
      <c r="C35" s="7" t="s">
        <v>50</v>
      </c>
      <c r="D35" s="7" t="s">
        <v>51</v>
      </c>
      <c r="E35" s="7" t="s">
        <v>52</v>
      </c>
      <c r="F35" s="7" t="s">
        <v>53</v>
      </c>
      <c r="G35" s="8" t="s">
        <v>54</v>
      </c>
      <c r="H35" s="9" t="s">
        <v>7</v>
      </c>
    </row>
    <row r="36" spans="1:8" x14ac:dyDescent="0.25">
      <c r="A36" s="12"/>
      <c r="B36" s="14">
        <f t="shared" ref="B36:H44" si="9">B4+B20</f>
        <v>15440.25</v>
      </c>
      <c r="C36" s="15">
        <f t="shared" si="9"/>
        <v>37973.01</v>
      </c>
      <c r="D36" s="15">
        <f t="shared" si="9"/>
        <v>98293.87</v>
      </c>
      <c r="E36" s="15">
        <f t="shared" si="9"/>
        <v>192270.21000000002</v>
      </c>
      <c r="F36" s="15">
        <f t="shared" si="9"/>
        <v>119494.31</v>
      </c>
      <c r="G36" s="15">
        <f t="shared" si="9"/>
        <v>32954.58</v>
      </c>
      <c r="H36" s="16">
        <f t="shared" si="9"/>
        <v>496426.2300000001</v>
      </c>
    </row>
    <row r="37" spans="1:8" x14ac:dyDescent="0.25">
      <c r="A37" s="11" t="s">
        <v>9</v>
      </c>
      <c r="B37" s="17">
        <f t="shared" si="9"/>
        <v>7112.99</v>
      </c>
      <c r="C37" s="18">
        <f t="shared" si="9"/>
        <v>10246.83</v>
      </c>
      <c r="D37" s="18">
        <f t="shared" si="9"/>
        <v>21840.68</v>
      </c>
      <c r="E37" s="18">
        <f t="shared" si="9"/>
        <v>42006.950000000004</v>
      </c>
      <c r="F37" s="18">
        <f t="shared" si="9"/>
        <v>27870.03</v>
      </c>
      <c r="G37" s="18">
        <f t="shared" si="9"/>
        <v>26520.799999999999</v>
      </c>
      <c r="H37" s="19">
        <f t="shared" si="9"/>
        <v>135598.28</v>
      </c>
    </row>
    <row r="38" spans="1:8" x14ac:dyDescent="0.25">
      <c r="A38" s="11" t="s">
        <v>10</v>
      </c>
      <c r="B38" s="17">
        <f t="shared" si="9"/>
        <v>95119.2</v>
      </c>
      <c r="C38" s="18">
        <f t="shared" si="9"/>
        <v>179535.84</v>
      </c>
      <c r="D38" s="18">
        <f t="shared" si="9"/>
        <v>421925.86</v>
      </c>
      <c r="E38" s="18">
        <f t="shared" si="9"/>
        <v>760798.26</v>
      </c>
      <c r="F38" s="18">
        <f t="shared" si="9"/>
        <v>442884.21</v>
      </c>
      <c r="G38" s="18">
        <f t="shared" si="9"/>
        <v>142233.64000000001</v>
      </c>
      <c r="H38" s="19">
        <f t="shared" si="9"/>
        <v>2042497.01</v>
      </c>
    </row>
    <row r="39" spans="1:8" x14ac:dyDescent="0.25">
      <c r="A39" s="11" t="s">
        <v>11</v>
      </c>
      <c r="B39" s="17">
        <f t="shared" si="9"/>
        <v>131790.1</v>
      </c>
      <c r="C39" s="18">
        <f t="shared" si="9"/>
        <v>141311.03</v>
      </c>
      <c r="D39" s="18">
        <f t="shared" si="9"/>
        <v>235867.93</v>
      </c>
      <c r="E39" s="18">
        <f t="shared" si="9"/>
        <v>316671.65999999997</v>
      </c>
      <c r="F39" s="18">
        <f t="shared" si="9"/>
        <v>147889.31</v>
      </c>
      <c r="G39" s="18">
        <f t="shared" si="9"/>
        <v>163016.71</v>
      </c>
      <c r="H39" s="19">
        <f t="shared" si="9"/>
        <v>1136546.74</v>
      </c>
    </row>
    <row r="40" spans="1:8" x14ac:dyDescent="0.25">
      <c r="A40" s="11" t="s">
        <v>16</v>
      </c>
      <c r="B40" s="17">
        <f t="shared" si="9"/>
        <v>1142443.6600000001</v>
      </c>
      <c r="C40" s="18">
        <f t="shared" si="9"/>
        <v>1245647.8799999999</v>
      </c>
      <c r="D40" s="18">
        <f t="shared" si="9"/>
        <v>2130062.23</v>
      </c>
      <c r="E40" s="18">
        <f t="shared" si="9"/>
        <v>2831858</v>
      </c>
      <c r="F40" s="18">
        <f t="shared" si="9"/>
        <v>1208354.9400000002</v>
      </c>
      <c r="G40" s="18">
        <f t="shared" si="9"/>
        <v>227451.52000000002</v>
      </c>
      <c r="H40" s="19">
        <f t="shared" si="9"/>
        <v>8785818.2299999986</v>
      </c>
    </row>
    <row r="41" spans="1:8" x14ac:dyDescent="0.25">
      <c r="A41" s="11" t="s">
        <v>17</v>
      </c>
      <c r="B41" s="17">
        <f t="shared" si="9"/>
        <v>501666.78</v>
      </c>
      <c r="C41" s="18">
        <f t="shared" si="9"/>
        <v>441698.19</v>
      </c>
      <c r="D41" s="18">
        <f t="shared" si="9"/>
        <v>641331.33000000007</v>
      </c>
      <c r="E41" s="18">
        <f t="shared" si="9"/>
        <v>717231.63</v>
      </c>
      <c r="F41" s="18">
        <f t="shared" si="9"/>
        <v>338551.26</v>
      </c>
      <c r="G41" s="18">
        <f t="shared" si="9"/>
        <v>109591.57</v>
      </c>
      <c r="H41" s="19">
        <f t="shared" si="9"/>
        <v>2750070.7600000002</v>
      </c>
    </row>
    <row r="42" spans="1:8" x14ac:dyDescent="0.25">
      <c r="A42" s="11" t="s">
        <v>18</v>
      </c>
      <c r="B42" s="17">
        <f t="shared" si="9"/>
        <v>97197.11</v>
      </c>
      <c r="C42" s="18">
        <f t="shared" si="9"/>
        <v>99340.65</v>
      </c>
      <c r="D42" s="18">
        <f t="shared" si="9"/>
        <v>168253.22999999998</v>
      </c>
      <c r="E42" s="18">
        <f t="shared" si="9"/>
        <v>260673.62</v>
      </c>
      <c r="F42" s="18">
        <f t="shared" si="9"/>
        <v>192264.34000000003</v>
      </c>
      <c r="G42" s="18">
        <f t="shared" si="9"/>
        <v>114512.09</v>
      </c>
      <c r="H42" s="19">
        <f t="shared" si="9"/>
        <v>932241.04000000015</v>
      </c>
    </row>
    <row r="43" spans="1:8" x14ac:dyDescent="0.25">
      <c r="A43" s="13" t="s">
        <v>19</v>
      </c>
      <c r="B43" s="17">
        <f t="shared" si="9"/>
        <v>156748.21</v>
      </c>
      <c r="C43" s="18">
        <f t="shared" si="9"/>
        <v>132695.09999999998</v>
      </c>
      <c r="D43" s="18">
        <f t="shared" si="9"/>
        <v>193372.62</v>
      </c>
      <c r="E43" s="18">
        <f t="shared" si="9"/>
        <v>235226.09000000003</v>
      </c>
      <c r="F43" s="18">
        <f t="shared" si="9"/>
        <v>183232.1</v>
      </c>
      <c r="G43" s="18">
        <f t="shared" si="9"/>
        <v>369711.31</v>
      </c>
      <c r="H43" s="19">
        <f t="shared" si="9"/>
        <v>1270985.4300000002</v>
      </c>
    </row>
    <row r="44" spans="1:8" x14ac:dyDescent="0.25">
      <c r="A44" s="10" t="s">
        <v>7</v>
      </c>
      <c r="B44" s="20">
        <f t="shared" si="9"/>
        <v>2147518.3000000003</v>
      </c>
      <c r="C44" s="21">
        <f t="shared" si="9"/>
        <v>2288448.5300000003</v>
      </c>
      <c r="D44" s="21">
        <f t="shared" si="9"/>
        <v>3910947.75</v>
      </c>
      <c r="E44" s="21">
        <f t="shared" si="9"/>
        <v>5356736.42</v>
      </c>
      <c r="F44" s="21">
        <f t="shared" si="9"/>
        <v>2660540.5</v>
      </c>
      <c r="G44" s="22">
        <f t="shared" si="9"/>
        <v>1185992.22</v>
      </c>
      <c r="H44" s="25">
        <f t="shared" si="9"/>
        <v>17550183.719999999</v>
      </c>
    </row>
    <row r="45" spans="1:8" x14ac:dyDescent="0.25">
      <c r="A45" s="31" t="s">
        <v>85</v>
      </c>
    </row>
    <row r="46" spans="1:8" x14ac:dyDescent="0.25">
      <c r="A46" s="32" t="s">
        <v>84</v>
      </c>
    </row>
  </sheetData>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heetViews>
  <sheetFormatPr baseColWidth="10" defaultRowHeight="15" x14ac:dyDescent="0.25"/>
  <cols>
    <col min="1" max="1" width="61.7109375" style="1" customWidth="1"/>
    <col min="2" max="4" width="14.42578125" style="1" bestFit="1" customWidth="1"/>
    <col min="5" max="5" width="14.28515625" style="1" bestFit="1" customWidth="1"/>
    <col min="6" max="6" width="14.28515625" style="1" customWidth="1"/>
    <col min="7" max="7" width="16.140625" style="1" customWidth="1"/>
    <col min="8" max="8" width="13.5703125" style="1" customWidth="1"/>
    <col min="9" max="16384" width="11.42578125" style="1"/>
  </cols>
  <sheetData>
    <row r="1" spans="1:8" x14ac:dyDescent="0.25">
      <c r="A1" s="2" t="s">
        <v>55</v>
      </c>
    </row>
    <row r="2" spans="1:8" x14ac:dyDescent="0.25">
      <c r="A2" s="3" t="s">
        <v>1</v>
      </c>
    </row>
    <row r="3" spans="1:8" ht="39.75" customHeight="1" x14ac:dyDescent="0.25">
      <c r="A3" s="4"/>
      <c r="B3" s="6" t="s">
        <v>49</v>
      </c>
      <c r="C3" s="7" t="s">
        <v>50</v>
      </c>
      <c r="D3" s="7" t="s">
        <v>51</v>
      </c>
      <c r="E3" s="7" t="s">
        <v>52</v>
      </c>
      <c r="F3" s="7" t="s">
        <v>53</v>
      </c>
      <c r="G3" s="8" t="s">
        <v>54</v>
      </c>
      <c r="H3" s="9" t="s">
        <v>7</v>
      </c>
    </row>
    <row r="4" spans="1:8" x14ac:dyDescent="0.25">
      <c r="A4" s="12" t="s">
        <v>23</v>
      </c>
      <c r="B4" s="14">
        <v>271634.73</v>
      </c>
      <c r="C4" s="15">
        <v>285791.52</v>
      </c>
      <c r="D4" s="15">
        <v>468547.32</v>
      </c>
      <c r="E4" s="15">
        <v>572512.61</v>
      </c>
      <c r="F4" s="15">
        <v>352071.89</v>
      </c>
      <c r="G4" s="15">
        <v>186172.42</v>
      </c>
      <c r="H4" s="16">
        <f>SUM(B4:G4)</f>
        <v>2136730.4900000002</v>
      </c>
    </row>
    <row r="5" spans="1:8" x14ac:dyDescent="0.25">
      <c r="A5" s="11" t="s">
        <v>24</v>
      </c>
      <c r="B5" s="17">
        <v>75700.649999999994</v>
      </c>
      <c r="C5" s="18">
        <v>64246.02</v>
      </c>
      <c r="D5" s="18">
        <v>88721.42</v>
      </c>
      <c r="E5" s="18">
        <v>85252.03</v>
      </c>
      <c r="F5" s="18">
        <v>35357.08</v>
      </c>
      <c r="G5" s="18">
        <v>10297.35</v>
      </c>
      <c r="H5" s="19">
        <f t="shared" ref="H5" si="0">SUM(B5:G5)</f>
        <v>359574.55</v>
      </c>
    </row>
    <row r="6" spans="1:8" x14ac:dyDescent="0.25">
      <c r="A6" s="5" t="s">
        <v>7</v>
      </c>
      <c r="B6" s="20">
        <f>SUM(B4:B5)</f>
        <v>347335.38</v>
      </c>
      <c r="C6" s="21">
        <f t="shared" ref="C6:H6" si="1">SUM(C4:C5)</f>
        <v>350037.54000000004</v>
      </c>
      <c r="D6" s="21">
        <f t="shared" si="1"/>
        <v>557268.74</v>
      </c>
      <c r="E6" s="21">
        <f t="shared" si="1"/>
        <v>657764.64</v>
      </c>
      <c r="F6" s="21">
        <f t="shared" si="1"/>
        <v>387428.97000000003</v>
      </c>
      <c r="G6" s="22">
        <f t="shared" si="1"/>
        <v>196469.77000000002</v>
      </c>
      <c r="H6" s="25">
        <f t="shared" si="1"/>
        <v>2496305.04</v>
      </c>
    </row>
    <row r="7" spans="1:8" x14ac:dyDescent="0.25">
      <c r="A7" s="31" t="s">
        <v>81</v>
      </c>
      <c r="B7" s="34"/>
      <c r="C7" s="34"/>
      <c r="D7" s="34"/>
      <c r="E7" s="34"/>
      <c r="F7" s="34"/>
      <c r="G7" s="34"/>
      <c r="H7" s="34"/>
    </row>
    <row r="8" spans="1:8" x14ac:dyDescent="0.25">
      <c r="A8" s="31" t="s">
        <v>85</v>
      </c>
      <c r="B8" s="34"/>
      <c r="C8" s="34"/>
      <c r="D8" s="34"/>
      <c r="E8" s="34"/>
      <c r="F8" s="34"/>
      <c r="G8" s="34"/>
      <c r="H8" s="34"/>
    </row>
    <row r="9" spans="1:8" x14ac:dyDescent="0.25">
      <c r="A9" s="31" t="str">
        <f>IF(1&lt;2,"Lecture : "&amp;ROUND(F4,0)&amp;" enfants de 18 à 24 ans vivent dans un couple immigré composé de deux personnes mariées.","")</f>
        <v>Lecture : 352072 enfants de 18 à 24 ans vivent dans un couple immigré composé de deux personnes mariées.</v>
      </c>
      <c r="B9" s="34"/>
      <c r="C9" s="34"/>
      <c r="D9" s="34"/>
      <c r="E9" s="34"/>
      <c r="F9" s="34"/>
      <c r="G9" s="34"/>
      <c r="H9" s="34"/>
    </row>
    <row r="10" spans="1:8" x14ac:dyDescent="0.25">
      <c r="A10" s="32" t="s">
        <v>84</v>
      </c>
      <c r="B10" s="34"/>
      <c r="C10" s="34"/>
      <c r="D10" s="34"/>
      <c r="E10" s="34"/>
      <c r="F10" s="34"/>
      <c r="G10" s="34"/>
      <c r="H10" s="34"/>
    </row>
    <row r="12" spans="1:8" x14ac:dyDescent="0.25">
      <c r="A12" s="3" t="s">
        <v>20</v>
      </c>
    </row>
    <row r="13" spans="1:8" x14ac:dyDescent="0.25">
      <c r="A13" s="4"/>
      <c r="B13" s="6" t="s">
        <v>49</v>
      </c>
      <c r="C13" s="7" t="s">
        <v>50</v>
      </c>
      <c r="D13" s="7" t="s">
        <v>51</v>
      </c>
      <c r="E13" s="7" t="s">
        <v>52</v>
      </c>
      <c r="F13" s="7" t="s">
        <v>53</v>
      </c>
      <c r="G13" s="8" t="s">
        <v>54</v>
      </c>
      <c r="H13" s="9" t="s">
        <v>7</v>
      </c>
    </row>
    <row r="14" spans="1:8" x14ac:dyDescent="0.25">
      <c r="A14" s="12" t="s">
        <v>23</v>
      </c>
      <c r="B14" s="14">
        <v>704603.6</v>
      </c>
      <c r="C14" s="15">
        <v>877052.83</v>
      </c>
      <c r="D14" s="15">
        <v>1695940.24</v>
      </c>
      <c r="E14" s="15">
        <v>2545211.61</v>
      </c>
      <c r="F14" s="15">
        <v>1263743.76</v>
      </c>
      <c r="G14" s="15">
        <v>571335.68000000005</v>
      </c>
      <c r="H14" s="16">
        <f>SUM(B14:G14)</f>
        <v>7657887.7199999988</v>
      </c>
    </row>
    <row r="15" spans="1:8" x14ac:dyDescent="0.25">
      <c r="A15" s="11" t="s">
        <v>24</v>
      </c>
      <c r="B15" s="17">
        <v>846116.79</v>
      </c>
      <c r="C15" s="18">
        <v>692291.46</v>
      </c>
      <c r="D15" s="18">
        <v>879810.44</v>
      </c>
      <c r="E15" s="18">
        <v>842013.09</v>
      </c>
      <c r="F15" s="18">
        <v>271229.90000000002</v>
      </c>
      <c r="G15" s="18">
        <v>53461.03</v>
      </c>
      <c r="H15" s="19">
        <f t="shared" ref="H15" si="2">SUM(B15:G15)</f>
        <v>3584922.7099999995</v>
      </c>
    </row>
    <row r="16" spans="1:8" x14ac:dyDescent="0.25">
      <c r="A16" s="5" t="s">
        <v>7</v>
      </c>
      <c r="B16" s="20">
        <f>SUM(B14:B15)</f>
        <v>1550720.3900000001</v>
      </c>
      <c r="C16" s="21">
        <f t="shared" ref="C16" si="3">SUM(C14:C15)</f>
        <v>1569344.29</v>
      </c>
      <c r="D16" s="21">
        <f t="shared" ref="D16" si="4">SUM(D14:D15)</f>
        <v>2575750.6799999997</v>
      </c>
      <c r="E16" s="21">
        <f t="shared" ref="E16" si="5">SUM(E14:E15)</f>
        <v>3387224.6999999997</v>
      </c>
      <c r="F16" s="21">
        <f t="shared" ref="F16" si="6">SUM(F14:F15)</f>
        <v>1534973.6600000001</v>
      </c>
      <c r="G16" s="22">
        <f t="shared" ref="G16" si="7">SUM(G14:G15)</f>
        <v>624796.71000000008</v>
      </c>
      <c r="H16" s="25">
        <f t="shared" ref="H16" si="8">SUM(H14:H15)</f>
        <v>11242810.429999998</v>
      </c>
    </row>
    <row r="17" spans="1:8" x14ac:dyDescent="0.25">
      <c r="A17" s="31" t="s">
        <v>83</v>
      </c>
      <c r="B17" s="34"/>
      <c r="C17" s="34"/>
      <c r="D17" s="34"/>
      <c r="E17" s="34"/>
      <c r="F17" s="34"/>
      <c r="G17" s="34"/>
      <c r="H17" s="34"/>
    </row>
    <row r="18" spans="1:8" x14ac:dyDescent="0.25">
      <c r="A18" s="31" t="s">
        <v>85</v>
      </c>
      <c r="B18" s="34"/>
      <c r="C18" s="34"/>
      <c r="D18" s="34"/>
      <c r="E18" s="34"/>
      <c r="F18" s="34"/>
      <c r="G18" s="34"/>
      <c r="H18" s="34"/>
    </row>
    <row r="19" spans="1:8" x14ac:dyDescent="0.25">
      <c r="A19" s="31" t="str">
        <f>IF(1&lt;2,"Lecture : "&amp;ROUND(F14,0)&amp;" enfants de 18 à 24 ans vivent dans un couple non immigré composé de deux personnes mariées.","")</f>
        <v>Lecture : 1263744 enfants de 18 à 24 ans vivent dans un couple non immigré composé de deux personnes mariées.</v>
      </c>
      <c r="B19" s="34"/>
      <c r="C19" s="34"/>
      <c r="D19" s="34"/>
      <c r="E19" s="34"/>
      <c r="F19" s="34"/>
      <c r="G19" s="34"/>
      <c r="H19" s="34"/>
    </row>
    <row r="20" spans="1:8" x14ac:dyDescent="0.25">
      <c r="A20" s="32" t="s">
        <v>84</v>
      </c>
    </row>
    <row r="21" spans="1:8" x14ac:dyDescent="0.25">
      <c r="A21" s="32"/>
    </row>
    <row r="22" spans="1:8" x14ac:dyDescent="0.25">
      <c r="A22" s="3" t="s">
        <v>21</v>
      </c>
    </row>
    <row r="23" spans="1:8" x14ac:dyDescent="0.25">
      <c r="A23" s="4"/>
      <c r="B23" s="6" t="s">
        <v>49</v>
      </c>
      <c r="C23" s="7" t="s">
        <v>50</v>
      </c>
      <c r="D23" s="7" t="s">
        <v>51</v>
      </c>
      <c r="E23" s="7" t="s">
        <v>52</v>
      </c>
      <c r="F23" s="7" t="s">
        <v>53</v>
      </c>
      <c r="G23" s="8" t="s">
        <v>54</v>
      </c>
      <c r="H23" s="9" t="s">
        <v>7</v>
      </c>
    </row>
    <row r="24" spans="1:8" x14ac:dyDescent="0.25">
      <c r="A24" s="12" t="s">
        <v>23</v>
      </c>
      <c r="B24" s="14">
        <f t="shared" ref="B24:H26" si="9">B4+B14</f>
        <v>976238.33</v>
      </c>
      <c r="C24" s="15">
        <f t="shared" si="9"/>
        <v>1162844.3500000001</v>
      </c>
      <c r="D24" s="15">
        <f t="shared" si="9"/>
        <v>2164487.56</v>
      </c>
      <c r="E24" s="15">
        <f t="shared" si="9"/>
        <v>3117724.2199999997</v>
      </c>
      <c r="F24" s="15">
        <f t="shared" si="9"/>
        <v>1615815.65</v>
      </c>
      <c r="G24" s="15">
        <f t="shared" si="9"/>
        <v>757508.10000000009</v>
      </c>
      <c r="H24" s="16">
        <f t="shared" si="9"/>
        <v>9794618.209999999</v>
      </c>
    </row>
    <row r="25" spans="1:8" x14ac:dyDescent="0.25">
      <c r="A25" s="11" t="s">
        <v>24</v>
      </c>
      <c r="B25" s="17">
        <f t="shared" si="9"/>
        <v>921817.44000000006</v>
      </c>
      <c r="C25" s="18">
        <f t="shared" si="9"/>
        <v>756537.48</v>
      </c>
      <c r="D25" s="18">
        <f t="shared" si="9"/>
        <v>968531.86</v>
      </c>
      <c r="E25" s="18">
        <f t="shared" si="9"/>
        <v>927265.12</v>
      </c>
      <c r="F25" s="18">
        <f t="shared" si="9"/>
        <v>306586.98000000004</v>
      </c>
      <c r="G25" s="18">
        <f t="shared" si="9"/>
        <v>63758.38</v>
      </c>
      <c r="H25" s="19">
        <f t="shared" si="9"/>
        <v>3944497.2599999993</v>
      </c>
    </row>
    <row r="26" spans="1:8" x14ac:dyDescent="0.25">
      <c r="A26" s="5" t="s">
        <v>7</v>
      </c>
      <c r="B26" s="20">
        <f t="shared" si="9"/>
        <v>1898055.77</v>
      </c>
      <c r="C26" s="21">
        <f t="shared" si="9"/>
        <v>1919381.83</v>
      </c>
      <c r="D26" s="21">
        <f t="shared" si="9"/>
        <v>3133019.42</v>
      </c>
      <c r="E26" s="21">
        <f t="shared" si="9"/>
        <v>4044989.34</v>
      </c>
      <c r="F26" s="21">
        <f t="shared" si="9"/>
        <v>1922402.6300000001</v>
      </c>
      <c r="G26" s="22">
        <f t="shared" si="9"/>
        <v>821266.4800000001</v>
      </c>
      <c r="H26" s="25">
        <f t="shared" si="9"/>
        <v>13739115.469999999</v>
      </c>
    </row>
    <row r="27" spans="1:8" x14ac:dyDescent="0.25">
      <c r="A27" s="31" t="s">
        <v>85</v>
      </c>
    </row>
    <row r="28" spans="1:8" x14ac:dyDescent="0.25">
      <c r="A28" s="32" t="s">
        <v>84</v>
      </c>
    </row>
  </sheetData>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Sommaire</vt:lpstr>
      <vt:lpstr>Fam0</vt:lpstr>
      <vt:lpstr>Fam1</vt:lpstr>
      <vt:lpstr>Fam2</vt:lpstr>
      <vt:lpstr>Fam3</vt:lpstr>
      <vt:lpstr>Fam4</vt:lpstr>
      <vt:lpstr>Fam5</vt:lpstr>
      <vt:lpstr>Fam6</vt:lpstr>
      <vt:lpstr>Fam7</vt:lpstr>
      <vt:lpstr>Fam8</vt:lpstr>
      <vt:lpstr>Fam9</vt:lpstr>
      <vt:lpstr>Fam0!Zone_d_impression</vt:lpstr>
      <vt:lpstr>'Fam1'!Zone_d_impression</vt:lpstr>
      <vt:lpstr>'Fam2'!Zone_d_impression</vt:lpstr>
      <vt:lpstr>'Fam3'!Zone_d_impression</vt:lpstr>
      <vt:lpstr>'Fam4'!Zone_d_impression</vt:lpstr>
      <vt:lpstr>'Fam5'!Zone_d_impression</vt:lpstr>
      <vt:lpstr>'Fam6'!Zone_d_impression</vt:lpstr>
      <vt:lpstr>'Fam7'!Zone_d_impression</vt:lpstr>
      <vt:lpstr>'Fam8'!Zone_d_impression</vt:lpstr>
      <vt:lpstr>'Fam9'!Zone_d_impression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COURT Loreline</cp:lastModifiedBy>
  <cp:lastPrinted>2016-11-23T08:53:53Z</cp:lastPrinted>
  <dcterms:created xsi:type="dcterms:W3CDTF">2016-11-15T10:43:28Z</dcterms:created>
  <dcterms:modified xsi:type="dcterms:W3CDTF">2019-11-29T10:04:18Z</dcterms:modified>
</cp:coreProperties>
</file>