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6\Métropole\"/>
    </mc:Choice>
  </mc:AlternateContent>
  <bookViews>
    <workbookView xWindow="0" yWindow="0" windowWidth="28800" windowHeight="14235"/>
  </bookViews>
  <sheets>
    <sheet name="Sommaire" sheetId="15" r:id="rId1"/>
    <sheet name="Men0" sheetId="14" r:id="rId2"/>
    <sheet name="Men1" sheetId="1" r:id="rId3"/>
    <sheet name="Men2" sheetId="9" r:id="rId4"/>
    <sheet name="Men3" sheetId="2" r:id="rId5"/>
    <sheet name="Men3_H" sheetId="3" r:id="rId6"/>
    <sheet name="Men3_F" sheetId="4" r:id="rId7"/>
    <sheet name="Men4" sheetId="5" r:id="rId8"/>
    <sheet name="Men4_H" sheetId="6" r:id="rId9"/>
    <sheet name="Men4_F" sheetId="7" r:id="rId10"/>
    <sheet name="Men5" sheetId="8" r:id="rId11"/>
    <sheet name="Men6" sheetId="10" r:id="rId12"/>
    <sheet name="Men7" sheetId="11" r:id="rId13"/>
    <sheet name="Men7_H" sheetId="12" r:id="rId14"/>
    <sheet name="Men7_F" sheetId="13" r:id="rId15"/>
  </sheets>
  <definedNames>
    <definedName name="_xlnm.Print_Area" localSheetId="1">Men0!$A$1:$K$13</definedName>
    <definedName name="_xlnm.Print_Area" localSheetId="2">'Men1'!$A$1:$H$44</definedName>
    <definedName name="_xlnm.Print_Area" localSheetId="3">'Men2'!$A$1:$H$46</definedName>
    <definedName name="_xlnm.Print_Area" localSheetId="4">'Men3'!$A$1:$H$41</definedName>
    <definedName name="_xlnm.Print_Area" localSheetId="6">Men3_F!$A$1:$H$41</definedName>
    <definedName name="_xlnm.Print_Area" localSheetId="5">Men3_H!$A$1:$H$41</definedName>
    <definedName name="_xlnm.Print_Area" localSheetId="7">'Men4'!$A$1:$H$41</definedName>
    <definedName name="_xlnm.Print_Area" localSheetId="9">Men4_F!$A$1:$H$41</definedName>
    <definedName name="_xlnm.Print_Area" localSheetId="8">Men4_H!$A$1:$H$41</definedName>
    <definedName name="_xlnm.Print_Area" localSheetId="10">'Men5'!$A$1:$I$32</definedName>
    <definedName name="_xlnm.Print_Area" localSheetId="11">'Men6'!$A$1:$I$34</definedName>
    <definedName name="_xlnm.Print_Area" localSheetId="12">'Men7'!$A$1:$I$46</definedName>
    <definedName name="_xlnm.Print_Area" localSheetId="14">Men7_F!$A$1:$I$47</definedName>
    <definedName name="_xlnm.Print_Area" localSheetId="13">Men7_H!$A$1:$I$47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4" l="1"/>
  <c r="A23" i="10"/>
  <c r="H27" i="9" l="1"/>
  <c r="H26" i="9"/>
  <c r="H25" i="9"/>
  <c r="H24" i="9"/>
  <c r="H23" i="9"/>
  <c r="H22" i="9"/>
  <c r="H21" i="9"/>
  <c r="H20" i="9"/>
  <c r="G28" i="9"/>
  <c r="H28" i="9" s="1"/>
  <c r="F28" i="9"/>
  <c r="E28" i="9"/>
  <c r="D28" i="9"/>
  <c r="C28" i="9"/>
  <c r="B28" i="9"/>
  <c r="A31" i="13" l="1"/>
  <c r="A15" i="13"/>
  <c r="A31" i="12"/>
  <c r="A15" i="12"/>
  <c r="A11" i="10"/>
  <c r="A31" i="9"/>
  <c r="A15" i="9"/>
  <c r="H28" i="13" l="1"/>
  <c r="G28" i="13"/>
  <c r="F28" i="13"/>
  <c r="F28" i="11" s="1"/>
  <c r="E28" i="13"/>
  <c r="D28" i="13"/>
  <c r="C28" i="13"/>
  <c r="B28" i="13"/>
  <c r="I27" i="13"/>
  <c r="I27" i="11" s="1"/>
  <c r="I26" i="13"/>
  <c r="I25" i="13"/>
  <c r="I24" i="13"/>
  <c r="I24" i="11" s="1"/>
  <c r="I23" i="13"/>
  <c r="I22" i="13"/>
  <c r="I21" i="13"/>
  <c r="I20" i="13"/>
  <c r="H12" i="13"/>
  <c r="G12" i="13"/>
  <c r="F12" i="13"/>
  <c r="E12" i="13"/>
  <c r="D12" i="13"/>
  <c r="C12" i="13"/>
  <c r="B12" i="13"/>
  <c r="I11" i="13"/>
  <c r="I10" i="13"/>
  <c r="I9" i="13"/>
  <c r="I8" i="13"/>
  <c r="I7" i="13"/>
  <c r="I6" i="13"/>
  <c r="I5" i="13"/>
  <c r="I4" i="13"/>
  <c r="H28" i="12"/>
  <c r="H28" i="11" s="1"/>
  <c r="G28" i="12"/>
  <c r="G28" i="11" s="1"/>
  <c r="F28" i="12"/>
  <c r="E28" i="12"/>
  <c r="D28" i="12"/>
  <c r="C28" i="12"/>
  <c r="B28" i="12"/>
  <c r="I27" i="12"/>
  <c r="I26" i="12"/>
  <c r="I26" i="11" s="1"/>
  <c r="I25" i="12"/>
  <c r="I24" i="12"/>
  <c r="I23" i="12"/>
  <c r="I22" i="12"/>
  <c r="I21" i="12"/>
  <c r="I20" i="12"/>
  <c r="C12" i="12"/>
  <c r="C12" i="11" s="1"/>
  <c r="D12" i="12"/>
  <c r="D12" i="11" s="1"/>
  <c r="E12" i="12"/>
  <c r="F12" i="12"/>
  <c r="G12" i="12"/>
  <c r="G12" i="11" s="1"/>
  <c r="H12" i="12"/>
  <c r="B12" i="12"/>
  <c r="I5" i="12"/>
  <c r="I6" i="12"/>
  <c r="I6" i="11" s="1"/>
  <c r="I7" i="12"/>
  <c r="I7" i="11" s="1"/>
  <c r="I8" i="12"/>
  <c r="I9" i="12"/>
  <c r="I9" i="11" s="1"/>
  <c r="I10" i="12"/>
  <c r="I11" i="12"/>
  <c r="I4" i="12"/>
  <c r="B4" i="11"/>
  <c r="C4" i="11"/>
  <c r="D4" i="11"/>
  <c r="E4" i="11"/>
  <c r="F4" i="11"/>
  <c r="G4" i="11"/>
  <c r="H4" i="11"/>
  <c r="B5" i="11"/>
  <c r="C5" i="11"/>
  <c r="D5" i="11"/>
  <c r="E5" i="11"/>
  <c r="A15" i="11" s="1"/>
  <c r="F5" i="11"/>
  <c r="G5" i="11"/>
  <c r="H5" i="11"/>
  <c r="B6" i="11"/>
  <c r="C6" i="11"/>
  <c r="D6" i="11"/>
  <c r="E6" i="11"/>
  <c r="F6" i="11"/>
  <c r="G6" i="11"/>
  <c r="H6" i="11"/>
  <c r="B7" i="11"/>
  <c r="C7" i="11"/>
  <c r="D7" i="11"/>
  <c r="E7" i="11"/>
  <c r="F7" i="11"/>
  <c r="G7" i="11"/>
  <c r="H7" i="11"/>
  <c r="B8" i="11"/>
  <c r="C8" i="11"/>
  <c r="D8" i="11"/>
  <c r="E8" i="11"/>
  <c r="F8" i="11"/>
  <c r="G8" i="11"/>
  <c r="H8" i="11"/>
  <c r="B9" i="11"/>
  <c r="C9" i="11"/>
  <c r="D9" i="11"/>
  <c r="E9" i="11"/>
  <c r="F9" i="11"/>
  <c r="G9" i="11"/>
  <c r="H9" i="11"/>
  <c r="B10" i="11"/>
  <c r="C10" i="11"/>
  <c r="D10" i="11"/>
  <c r="E10" i="11"/>
  <c r="F10" i="11"/>
  <c r="G10" i="11"/>
  <c r="H10" i="11"/>
  <c r="B11" i="11"/>
  <c r="C11" i="11"/>
  <c r="D11" i="11"/>
  <c r="E11" i="11"/>
  <c r="F11" i="11"/>
  <c r="G11" i="11"/>
  <c r="H11" i="11"/>
  <c r="B20" i="11"/>
  <c r="C20" i="11"/>
  <c r="D20" i="11"/>
  <c r="E20" i="11"/>
  <c r="F20" i="11"/>
  <c r="G20" i="11"/>
  <c r="H20" i="11"/>
  <c r="B21" i="11"/>
  <c r="C21" i="11"/>
  <c r="D21" i="11"/>
  <c r="E21" i="11"/>
  <c r="A31" i="11" s="1"/>
  <c r="F21" i="11"/>
  <c r="G21" i="11"/>
  <c r="H21" i="11"/>
  <c r="B22" i="11"/>
  <c r="C22" i="11"/>
  <c r="D22" i="11"/>
  <c r="E22" i="11"/>
  <c r="F22" i="11"/>
  <c r="G22" i="11"/>
  <c r="H22" i="11"/>
  <c r="B23" i="11"/>
  <c r="C23" i="11"/>
  <c r="D23" i="11"/>
  <c r="E23" i="11"/>
  <c r="F23" i="11"/>
  <c r="G23" i="11"/>
  <c r="H23" i="11"/>
  <c r="B24" i="11"/>
  <c r="C24" i="11"/>
  <c r="D24" i="11"/>
  <c r="E24" i="11"/>
  <c r="F24" i="11"/>
  <c r="G24" i="11"/>
  <c r="H24" i="11"/>
  <c r="B25" i="11"/>
  <c r="C25" i="11"/>
  <c r="D25" i="11"/>
  <c r="E25" i="11"/>
  <c r="F25" i="11"/>
  <c r="G25" i="11"/>
  <c r="H25" i="11"/>
  <c r="B26" i="11"/>
  <c r="C26" i="11"/>
  <c r="D26" i="11"/>
  <c r="E26" i="11"/>
  <c r="F26" i="11"/>
  <c r="G26" i="11"/>
  <c r="H26" i="11"/>
  <c r="B27" i="11"/>
  <c r="C27" i="11"/>
  <c r="D27" i="11"/>
  <c r="E27" i="11"/>
  <c r="F27" i="11"/>
  <c r="G27" i="11"/>
  <c r="H27" i="11"/>
  <c r="H20" i="10"/>
  <c r="G20" i="10"/>
  <c r="F20" i="10"/>
  <c r="E20" i="10"/>
  <c r="D20" i="10"/>
  <c r="C20" i="10"/>
  <c r="B20" i="10"/>
  <c r="I19" i="10"/>
  <c r="I18" i="10"/>
  <c r="I17" i="10"/>
  <c r="I16" i="10"/>
  <c r="C8" i="10"/>
  <c r="D8" i="10"/>
  <c r="E8" i="10"/>
  <c r="F8" i="10"/>
  <c r="G8" i="10"/>
  <c r="H8" i="10"/>
  <c r="B8" i="10"/>
  <c r="I5" i="10"/>
  <c r="I6" i="10"/>
  <c r="I7" i="10"/>
  <c r="I4" i="10"/>
  <c r="H19" i="8"/>
  <c r="G19" i="8"/>
  <c r="F19" i="8"/>
  <c r="E19" i="8"/>
  <c r="D19" i="8"/>
  <c r="C19" i="8"/>
  <c r="B19" i="8"/>
  <c r="I18" i="8"/>
  <c r="I17" i="8"/>
  <c r="I16" i="8"/>
  <c r="I15" i="8"/>
  <c r="C8" i="8"/>
  <c r="D8" i="8"/>
  <c r="E8" i="8"/>
  <c r="F8" i="8"/>
  <c r="G8" i="8"/>
  <c r="H8" i="8"/>
  <c r="B8" i="8"/>
  <c r="I5" i="8"/>
  <c r="I6" i="8"/>
  <c r="I7" i="8"/>
  <c r="I4" i="8"/>
  <c r="G25" i="7"/>
  <c r="F25" i="7"/>
  <c r="E25" i="7"/>
  <c r="D25" i="7"/>
  <c r="C25" i="7"/>
  <c r="B25" i="7"/>
  <c r="H24" i="7"/>
  <c r="H23" i="7"/>
  <c r="H22" i="7"/>
  <c r="H21" i="7"/>
  <c r="H20" i="7"/>
  <c r="H19" i="7"/>
  <c r="H18" i="7"/>
  <c r="G11" i="7"/>
  <c r="F11" i="7"/>
  <c r="E11" i="7"/>
  <c r="D11" i="7"/>
  <c r="C11" i="7"/>
  <c r="B11" i="7"/>
  <c r="H10" i="7"/>
  <c r="H9" i="7"/>
  <c r="H8" i="7"/>
  <c r="H7" i="7"/>
  <c r="H6" i="7"/>
  <c r="H5" i="7"/>
  <c r="H4" i="7"/>
  <c r="H24" i="6"/>
  <c r="H23" i="6"/>
  <c r="H22" i="6"/>
  <c r="H21" i="6"/>
  <c r="H20" i="6"/>
  <c r="H19" i="6"/>
  <c r="H18" i="6"/>
  <c r="G25" i="6"/>
  <c r="F25" i="6"/>
  <c r="E25" i="6"/>
  <c r="D25" i="6"/>
  <c r="C25" i="6"/>
  <c r="B25" i="6"/>
  <c r="C11" i="6"/>
  <c r="D11" i="6"/>
  <c r="E11" i="6"/>
  <c r="F11" i="6"/>
  <c r="G11" i="6"/>
  <c r="B11" i="6"/>
  <c r="H5" i="6"/>
  <c r="H6" i="6"/>
  <c r="H7" i="6"/>
  <c r="H8" i="6"/>
  <c r="H9" i="6"/>
  <c r="H10" i="6"/>
  <c r="H4" i="6"/>
  <c r="G25" i="4"/>
  <c r="F25" i="4"/>
  <c r="E25" i="4"/>
  <c r="D25" i="4"/>
  <c r="C25" i="4"/>
  <c r="B25" i="4"/>
  <c r="H24" i="4"/>
  <c r="H23" i="4"/>
  <c r="H22" i="4"/>
  <c r="H21" i="4"/>
  <c r="H20" i="4"/>
  <c r="H19" i="4"/>
  <c r="H18" i="4"/>
  <c r="C11" i="4"/>
  <c r="D11" i="4"/>
  <c r="E11" i="4"/>
  <c r="F11" i="4"/>
  <c r="G11" i="4"/>
  <c r="B11" i="4"/>
  <c r="H5" i="4"/>
  <c r="H6" i="4"/>
  <c r="H7" i="4"/>
  <c r="H8" i="4"/>
  <c r="H9" i="4"/>
  <c r="H10" i="4"/>
  <c r="H4" i="4"/>
  <c r="G25" i="3"/>
  <c r="F25" i="3"/>
  <c r="E25" i="3"/>
  <c r="D25" i="3"/>
  <c r="C25" i="3"/>
  <c r="B25" i="3"/>
  <c r="H24" i="3"/>
  <c r="H23" i="3"/>
  <c r="H22" i="3"/>
  <c r="H21" i="3"/>
  <c r="H20" i="3"/>
  <c r="H19" i="3"/>
  <c r="H18" i="3"/>
  <c r="C11" i="3"/>
  <c r="D11" i="3"/>
  <c r="E11" i="3"/>
  <c r="F11" i="3"/>
  <c r="G11" i="3"/>
  <c r="B11" i="3"/>
  <c r="H5" i="3"/>
  <c r="H6" i="3"/>
  <c r="H7" i="3"/>
  <c r="H8" i="3"/>
  <c r="H9" i="3"/>
  <c r="H10" i="3"/>
  <c r="H4" i="3"/>
  <c r="C12" i="9"/>
  <c r="D12" i="9"/>
  <c r="E12" i="9"/>
  <c r="F12" i="9"/>
  <c r="G12" i="9"/>
  <c r="B12" i="9"/>
  <c r="H5" i="9"/>
  <c r="H6" i="9"/>
  <c r="H7" i="9"/>
  <c r="H8" i="9"/>
  <c r="H9" i="9"/>
  <c r="H10" i="9"/>
  <c r="H11" i="9"/>
  <c r="H4" i="9"/>
  <c r="G27" i="1"/>
  <c r="F27" i="1"/>
  <c r="E27" i="1"/>
  <c r="D27" i="1"/>
  <c r="C27" i="1"/>
  <c r="B27" i="1"/>
  <c r="H26" i="1"/>
  <c r="H25" i="1"/>
  <c r="H24" i="1"/>
  <c r="H23" i="1"/>
  <c r="H22" i="1"/>
  <c r="H21" i="1"/>
  <c r="H20" i="1"/>
  <c r="H19" i="1"/>
  <c r="C12" i="1"/>
  <c r="D12" i="1"/>
  <c r="E12" i="1"/>
  <c r="F12" i="1"/>
  <c r="G12" i="1"/>
  <c r="B12" i="1"/>
  <c r="H5" i="1"/>
  <c r="H6" i="1"/>
  <c r="H7" i="1"/>
  <c r="H8" i="1"/>
  <c r="H9" i="1"/>
  <c r="H10" i="1"/>
  <c r="H11" i="1"/>
  <c r="H4" i="1"/>
  <c r="I12" i="13" l="1"/>
  <c r="H12" i="11"/>
  <c r="I10" i="11"/>
  <c r="I25" i="11"/>
  <c r="I23" i="11"/>
  <c r="E28" i="11"/>
  <c r="I8" i="8"/>
  <c r="H25" i="7"/>
  <c r="H11" i="7"/>
  <c r="H27" i="1"/>
  <c r="I8" i="11"/>
  <c r="I28" i="13"/>
  <c r="I5" i="11"/>
  <c r="I4" i="11"/>
  <c r="I28" i="12"/>
  <c r="I8" i="10"/>
  <c r="I20" i="10"/>
  <c r="I19" i="8"/>
  <c r="H25" i="6"/>
  <c r="H11" i="6"/>
  <c r="H25" i="4"/>
  <c r="H25" i="3"/>
  <c r="H11" i="4"/>
  <c r="H11" i="3"/>
  <c r="H12" i="1"/>
  <c r="B28" i="11"/>
  <c r="I21" i="11"/>
  <c r="C28" i="11"/>
  <c r="I22" i="11"/>
  <c r="D28" i="11"/>
  <c r="B12" i="11"/>
  <c r="I11" i="11"/>
  <c r="F12" i="11"/>
  <c r="E12" i="11"/>
  <c r="I20" i="11"/>
  <c r="I12" i="12"/>
  <c r="H12" i="9"/>
  <c r="I12" i="11" l="1"/>
  <c r="I28" i="11"/>
  <c r="I44" i="13"/>
  <c r="H44" i="13"/>
  <c r="G44" i="13"/>
  <c r="F44" i="13"/>
  <c r="E44" i="13"/>
  <c r="D44" i="13"/>
  <c r="C44" i="13"/>
  <c r="B44" i="13"/>
  <c r="I43" i="13"/>
  <c r="H43" i="13"/>
  <c r="G43" i="13"/>
  <c r="F43" i="13"/>
  <c r="E43" i="13"/>
  <c r="D43" i="13"/>
  <c r="C43" i="13"/>
  <c r="B43" i="13"/>
  <c r="I42" i="13"/>
  <c r="H42" i="13"/>
  <c r="G42" i="13"/>
  <c r="F42" i="13"/>
  <c r="E42" i="13"/>
  <c r="D42" i="13"/>
  <c r="C42" i="13"/>
  <c r="B42" i="13"/>
  <c r="I41" i="13"/>
  <c r="H41" i="13"/>
  <c r="G41" i="13"/>
  <c r="F41" i="13"/>
  <c r="E41" i="13"/>
  <c r="D41" i="13"/>
  <c r="C41" i="13"/>
  <c r="B41" i="13"/>
  <c r="I40" i="13"/>
  <c r="H40" i="13"/>
  <c r="G40" i="13"/>
  <c r="F40" i="13"/>
  <c r="E40" i="13"/>
  <c r="D40" i="13"/>
  <c r="C40" i="13"/>
  <c r="B40" i="13"/>
  <c r="I39" i="13"/>
  <c r="H39" i="13"/>
  <c r="G39" i="13"/>
  <c r="F39" i="13"/>
  <c r="E39" i="13"/>
  <c r="D39" i="13"/>
  <c r="C39" i="13"/>
  <c r="B39" i="13"/>
  <c r="I38" i="13"/>
  <c r="H38" i="13"/>
  <c r="G38" i="13"/>
  <c r="F38" i="13"/>
  <c r="E38" i="13"/>
  <c r="D38" i="13"/>
  <c r="C38" i="13"/>
  <c r="B38" i="13"/>
  <c r="I37" i="13"/>
  <c r="H37" i="13"/>
  <c r="G37" i="13"/>
  <c r="F37" i="13"/>
  <c r="E37" i="13"/>
  <c r="D37" i="13"/>
  <c r="C37" i="13"/>
  <c r="B37" i="13"/>
  <c r="I36" i="13"/>
  <c r="H36" i="13"/>
  <c r="G36" i="13"/>
  <c r="F36" i="13"/>
  <c r="E36" i="13"/>
  <c r="D36" i="13"/>
  <c r="C36" i="13"/>
  <c r="B36" i="13"/>
  <c r="I44" i="12"/>
  <c r="I44" i="11" s="1"/>
  <c r="H44" i="12"/>
  <c r="H44" i="11" s="1"/>
  <c r="G44" i="12"/>
  <c r="G44" i="11" s="1"/>
  <c r="F44" i="12"/>
  <c r="F44" i="11" s="1"/>
  <c r="E44" i="12"/>
  <c r="E44" i="11" s="1"/>
  <c r="D44" i="12"/>
  <c r="D44" i="11" s="1"/>
  <c r="C44" i="12"/>
  <c r="C44" i="11" s="1"/>
  <c r="B44" i="12"/>
  <c r="B44" i="11" s="1"/>
  <c r="I43" i="12"/>
  <c r="I43" i="11" s="1"/>
  <c r="H43" i="12"/>
  <c r="G43" i="12"/>
  <c r="G43" i="11" s="1"/>
  <c r="F43" i="12"/>
  <c r="F43" i="11" s="1"/>
  <c r="E43" i="12"/>
  <c r="E43" i="11" s="1"/>
  <c r="D43" i="12"/>
  <c r="D43" i="11" s="1"/>
  <c r="C43" i="12"/>
  <c r="C43" i="11" s="1"/>
  <c r="B43" i="12"/>
  <c r="I42" i="12"/>
  <c r="I42" i="11" s="1"/>
  <c r="H42" i="12"/>
  <c r="H42" i="11" s="1"/>
  <c r="G42" i="12"/>
  <c r="F42" i="12"/>
  <c r="F42" i="11" s="1"/>
  <c r="E42" i="12"/>
  <c r="E42" i="11" s="1"/>
  <c r="D42" i="12"/>
  <c r="C42" i="12"/>
  <c r="C42" i="11" s="1"/>
  <c r="B42" i="12"/>
  <c r="B42" i="11" s="1"/>
  <c r="I41" i="12"/>
  <c r="I41" i="11" s="1"/>
  <c r="H41" i="12"/>
  <c r="H41" i="11" s="1"/>
  <c r="G41" i="12"/>
  <c r="G41" i="11" s="1"/>
  <c r="F41" i="12"/>
  <c r="F41" i="11" s="1"/>
  <c r="E41" i="12"/>
  <c r="D41" i="12"/>
  <c r="D41" i="11" s="1"/>
  <c r="C41" i="12"/>
  <c r="C41" i="11" s="1"/>
  <c r="B41" i="12"/>
  <c r="B41" i="11" s="1"/>
  <c r="I40" i="12"/>
  <c r="I40" i="11" s="1"/>
  <c r="H40" i="12"/>
  <c r="H40" i="11" s="1"/>
  <c r="G40" i="12"/>
  <c r="G40" i="11" s="1"/>
  <c r="F40" i="12"/>
  <c r="F40" i="11" s="1"/>
  <c r="E40" i="12"/>
  <c r="E40" i="11" s="1"/>
  <c r="D40" i="12"/>
  <c r="D40" i="11" s="1"/>
  <c r="C40" i="12"/>
  <c r="C40" i="11" s="1"/>
  <c r="B40" i="12"/>
  <c r="B40" i="11" s="1"/>
  <c r="I39" i="12"/>
  <c r="I39" i="11" s="1"/>
  <c r="H39" i="12"/>
  <c r="H39" i="11" s="1"/>
  <c r="G39" i="12"/>
  <c r="G39" i="11" s="1"/>
  <c r="F39" i="12"/>
  <c r="F39" i="11" s="1"/>
  <c r="E39" i="12"/>
  <c r="E39" i="11" s="1"/>
  <c r="D39" i="12"/>
  <c r="D39" i="11" s="1"/>
  <c r="C39" i="12"/>
  <c r="C39" i="11" s="1"/>
  <c r="B39" i="12"/>
  <c r="B39" i="11" s="1"/>
  <c r="I38" i="12"/>
  <c r="I38" i="11" s="1"/>
  <c r="H38" i="12"/>
  <c r="H38" i="11" s="1"/>
  <c r="G38" i="12"/>
  <c r="G38" i="11" s="1"/>
  <c r="F38" i="12"/>
  <c r="F38" i="11" s="1"/>
  <c r="E38" i="12"/>
  <c r="E38" i="11" s="1"/>
  <c r="D38" i="12"/>
  <c r="D38" i="11" s="1"/>
  <c r="C38" i="12"/>
  <c r="C38" i="11" s="1"/>
  <c r="B38" i="12"/>
  <c r="B38" i="11" s="1"/>
  <c r="I37" i="12"/>
  <c r="I37" i="11" s="1"/>
  <c r="H37" i="12"/>
  <c r="H37" i="11" s="1"/>
  <c r="G37" i="12"/>
  <c r="G37" i="11" s="1"/>
  <c r="F37" i="12"/>
  <c r="F37" i="11" s="1"/>
  <c r="E37" i="12"/>
  <c r="E37" i="11" s="1"/>
  <c r="D37" i="12"/>
  <c r="D37" i="11" s="1"/>
  <c r="C37" i="12"/>
  <c r="C37" i="11" s="1"/>
  <c r="B37" i="12"/>
  <c r="B37" i="11" s="1"/>
  <c r="I36" i="12"/>
  <c r="I36" i="11" s="1"/>
  <c r="H36" i="12"/>
  <c r="H36" i="11" s="1"/>
  <c r="G36" i="12"/>
  <c r="G36" i="11" s="1"/>
  <c r="F36" i="12"/>
  <c r="E36" i="12"/>
  <c r="D36" i="12"/>
  <c r="D36" i="11" s="1"/>
  <c r="C36" i="12"/>
  <c r="C36" i="11" s="1"/>
  <c r="B36" i="12"/>
  <c r="B36" i="11" s="1"/>
  <c r="I32" i="10"/>
  <c r="H32" i="10"/>
  <c r="G32" i="10"/>
  <c r="F32" i="10"/>
  <c r="E32" i="10"/>
  <c r="D32" i="10"/>
  <c r="C32" i="10"/>
  <c r="B32" i="10"/>
  <c r="I31" i="10"/>
  <c r="H31" i="10"/>
  <c r="G31" i="10"/>
  <c r="F31" i="10"/>
  <c r="E31" i="10"/>
  <c r="D31" i="10"/>
  <c r="C31" i="10"/>
  <c r="B31" i="10"/>
  <c r="I30" i="10"/>
  <c r="H30" i="10"/>
  <c r="G30" i="10"/>
  <c r="F30" i="10"/>
  <c r="E30" i="10"/>
  <c r="D30" i="10"/>
  <c r="C30" i="10"/>
  <c r="B30" i="10"/>
  <c r="I29" i="10"/>
  <c r="H29" i="10"/>
  <c r="G29" i="10"/>
  <c r="F29" i="10"/>
  <c r="E29" i="10"/>
  <c r="D29" i="10"/>
  <c r="C29" i="10"/>
  <c r="B29" i="10"/>
  <c r="I28" i="10"/>
  <c r="H28" i="10"/>
  <c r="G28" i="10"/>
  <c r="F28" i="10"/>
  <c r="E28" i="10"/>
  <c r="D28" i="10"/>
  <c r="C28" i="10"/>
  <c r="B28" i="10"/>
  <c r="H44" i="9"/>
  <c r="G44" i="9"/>
  <c r="F44" i="9"/>
  <c r="E44" i="9"/>
  <c r="D44" i="9"/>
  <c r="C44" i="9"/>
  <c r="B44" i="9"/>
  <c r="H43" i="9"/>
  <c r="G43" i="9"/>
  <c r="F43" i="9"/>
  <c r="E43" i="9"/>
  <c r="D43" i="9"/>
  <c r="C43" i="9"/>
  <c r="B43" i="9"/>
  <c r="H42" i="9"/>
  <c r="G42" i="9"/>
  <c r="F42" i="9"/>
  <c r="E42" i="9"/>
  <c r="D42" i="9"/>
  <c r="C42" i="9"/>
  <c r="B42" i="9"/>
  <c r="H41" i="9"/>
  <c r="G41" i="9"/>
  <c r="F41" i="9"/>
  <c r="E41" i="9"/>
  <c r="D41" i="9"/>
  <c r="C41" i="9"/>
  <c r="B41" i="9"/>
  <c r="H40" i="9"/>
  <c r="G40" i="9"/>
  <c r="F40" i="9"/>
  <c r="E40" i="9"/>
  <c r="D40" i="9"/>
  <c r="C40" i="9"/>
  <c r="B40" i="9"/>
  <c r="H39" i="9"/>
  <c r="G39" i="9"/>
  <c r="F39" i="9"/>
  <c r="E39" i="9"/>
  <c r="D39" i="9"/>
  <c r="C39" i="9"/>
  <c r="B39" i="9"/>
  <c r="H38" i="9"/>
  <c r="G38" i="9"/>
  <c r="F38" i="9"/>
  <c r="E38" i="9"/>
  <c r="D38" i="9"/>
  <c r="C38" i="9"/>
  <c r="B38" i="9"/>
  <c r="H37" i="9"/>
  <c r="G37" i="9"/>
  <c r="F37" i="9"/>
  <c r="E37" i="9"/>
  <c r="D37" i="9"/>
  <c r="C37" i="9"/>
  <c r="B37" i="9"/>
  <c r="H36" i="9"/>
  <c r="G36" i="9"/>
  <c r="F36" i="9"/>
  <c r="E36" i="9"/>
  <c r="D36" i="9"/>
  <c r="C36" i="9"/>
  <c r="B36" i="9"/>
  <c r="B29" i="8"/>
  <c r="C29" i="8"/>
  <c r="D29" i="8"/>
  <c r="E29" i="8"/>
  <c r="F29" i="8"/>
  <c r="G29" i="8"/>
  <c r="H29" i="8"/>
  <c r="I29" i="8"/>
  <c r="B28" i="8"/>
  <c r="B30" i="8"/>
  <c r="G26" i="8"/>
  <c r="G27" i="8"/>
  <c r="G28" i="8"/>
  <c r="G30" i="8"/>
  <c r="C28" i="8"/>
  <c r="D28" i="8"/>
  <c r="E28" i="8"/>
  <c r="F28" i="8"/>
  <c r="H28" i="8"/>
  <c r="I28" i="8"/>
  <c r="I30" i="8"/>
  <c r="H30" i="8"/>
  <c r="F30" i="8"/>
  <c r="E30" i="8"/>
  <c r="D30" i="8"/>
  <c r="C30" i="8"/>
  <c r="I27" i="8"/>
  <c r="H27" i="8"/>
  <c r="F27" i="8"/>
  <c r="E27" i="8"/>
  <c r="D27" i="8"/>
  <c r="C27" i="8"/>
  <c r="B27" i="8"/>
  <c r="I26" i="8"/>
  <c r="H26" i="8"/>
  <c r="F26" i="8"/>
  <c r="E26" i="8"/>
  <c r="D26" i="8"/>
  <c r="C26" i="8"/>
  <c r="B26" i="8"/>
  <c r="H25" i="5"/>
  <c r="G25" i="5"/>
  <c r="F25" i="5"/>
  <c r="E25" i="5"/>
  <c r="D25" i="5"/>
  <c r="C25" i="5"/>
  <c r="B25" i="5"/>
  <c r="H24" i="5"/>
  <c r="G24" i="5"/>
  <c r="F24" i="5"/>
  <c r="E24" i="5"/>
  <c r="D24" i="5"/>
  <c r="C24" i="5"/>
  <c r="B24" i="5"/>
  <c r="H23" i="5"/>
  <c r="G23" i="5"/>
  <c r="F23" i="5"/>
  <c r="E23" i="5"/>
  <c r="D23" i="5"/>
  <c r="C23" i="5"/>
  <c r="B23" i="5"/>
  <c r="H22" i="5"/>
  <c r="G22" i="5"/>
  <c r="F22" i="5"/>
  <c r="E22" i="5"/>
  <c r="D22" i="5"/>
  <c r="C22" i="5"/>
  <c r="B22" i="5"/>
  <c r="H21" i="5"/>
  <c r="G21" i="5"/>
  <c r="F21" i="5"/>
  <c r="E21" i="5"/>
  <c r="D21" i="5"/>
  <c r="C21" i="5"/>
  <c r="B21" i="5"/>
  <c r="H20" i="5"/>
  <c r="G20" i="5"/>
  <c r="F20" i="5"/>
  <c r="E20" i="5"/>
  <c r="D20" i="5"/>
  <c r="C20" i="5"/>
  <c r="B20" i="5"/>
  <c r="H19" i="5"/>
  <c r="G19" i="5"/>
  <c r="F19" i="5"/>
  <c r="E19" i="5"/>
  <c r="D19" i="5"/>
  <c r="C19" i="5"/>
  <c r="B19" i="5"/>
  <c r="H18" i="5"/>
  <c r="G18" i="5"/>
  <c r="F18" i="5"/>
  <c r="E18" i="5"/>
  <c r="D18" i="5"/>
  <c r="C18" i="5"/>
  <c r="B18" i="5"/>
  <c r="C4" i="5"/>
  <c r="D4" i="5"/>
  <c r="E4" i="5"/>
  <c r="F4" i="5"/>
  <c r="G4" i="5"/>
  <c r="H4" i="5"/>
  <c r="C5" i="5"/>
  <c r="D5" i="5"/>
  <c r="D33" i="5" s="1"/>
  <c r="E5" i="5"/>
  <c r="F5" i="5"/>
  <c r="G5" i="5"/>
  <c r="H5" i="5"/>
  <c r="C6" i="5"/>
  <c r="D6" i="5"/>
  <c r="E6" i="5"/>
  <c r="F6" i="5"/>
  <c r="G6" i="5"/>
  <c r="H6" i="5"/>
  <c r="C7" i="5"/>
  <c r="D7" i="5"/>
  <c r="E7" i="5"/>
  <c r="F7" i="5"/>
  <c r="G7" i="5"/>
  <c r="H7" i="5"/>
  <c r="C8" i="5"/>
  <c r="D8" i="5"/>
  <c r="E8" i="5"/>
  <c r="F8" i="5"/>
  <c r="G8" i="5"/>
  <c r="H8" i="5"/>
  <c r="H36" i="5" s="1"/>
  <c r="C9" i="5"/>
  <c r="D9" i="5"/>
  <c r="E9" i="5"/>
  <c r="F9" i="5"/>
  <c r="G9" i="5"/>
  <c r="H9" i="5"/>
  <c r="C10" i="5"/>
  <c r="C38" i="5" s="1"/>
  <c r="D10" i="5"/>
  <c r="E10" i="5"/>
  <c r="F10" i="5"/>
  <c r="G10" i="5"/>
  <c r="G38" i="5" s="1"/>
  <c r="H10" i="5"/>
  <c r="C11" i="5"/>
  <c r="D11" i="5"/>
  <c r="E11" i="5"/>
  <c r="F11" i="5"/>
  <c r="G11" i="5"/>
  <c r="H11" i="5"/>
  <c r="B5" i="5"/>
  <c r="B33" i="5" s="1"/>
  <c r="B6" i="5"/>
  <c r="B34" i="5" s="1"/>
  <c r="B7" i="5"/>
  <c r="B35" i="5" s="1"/>
  <c r="B8" i="5"/>
  <c r="B36" i="5" s="1"/>
  <c r="B9" i="5"/>
  <c r="B37" i="5" s="1"/>
  <c r="B10" i="5"/>
  <c r="B38" i="5" s="1"/>
  <c r="B11" i="5"/>
  <c r="B39" i="5" s="1"/>
  <c r="B4" i="5"/>
  <c r="B32" i="5" s="1"/>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H35" i="7"/>
  <c r="G35" i="7"/>
  <c r="F35" i="7"/>
  <c r="E35" i="7"/>
  <c r="D35" i="7"/>
  <c r="C35" i="7"/>
  <c r="B35" i="7"/>
  <c r="H34" i="7"/>
  <c r="G34" i="7"/>
  <c r="F34" i="7"/>
  <c r="E34" i="7"/>
  <c r="D34" i="7"/>
  <c r="C34" i="7"/>
  <c r="B34" i="7"/>
  <c r="H33" i="7"/>
  <c r="G33" i="7"/>
  <c r="F33" i="7"/>
  <c r="E33" i="7"/>
  <c r="D33" i="7"/>
  <c r="C33" i="7"/>
  <c r="B33" i="7"/>
  <c r="H32" i="7"/>
  <c r="G32" i="7"/>
  <c r="F32" i="7"/>
  <c r="E32" i="7"/>
  <c r="D32" i="7"/>
  <c r="C32" i="7"/>
  <c r="B32" i="7"/>
  <c r="H39" i="6"/>
  <c r="G39" i="6"/>
  <c r="F39" i="6"/>
  <c r="E39" i="6"/>
  <c r="D39" i="6"/>
  <c r="C39" i="6"/>
  <c r="B39" i="6"/>
  <c r="H38" i="6"/>
  <c r="G38" i="6"/>
  <c r="F38" i="6"/>
  <c r="E38" i="6"/>
  <c r="D38" i="6"/>
  <c r="C38" i="6"/>
  <c r="B38" i="6"/>
  <c r="H37" i="6"/>
  <c r="G37" i="6"/>
  <c r="F37" i="6"/>
  <c r="E37" i="6"/>
  <c r="D37" i="6"/>
  <c r="C37" i="6"/>
  <c r="B37" i="6"/>
  <c r="H36" i="6"/>
  <c r="G36" i="6"/>
  <c r="F36" i="6"/>
  <c r="E36" i="6"/>
  <c r="D36" i="6"/>
  <c r="C36" i="6"/>
  <c r="B36" i="6"/>
  <c r="H35" i="6"/>
  <c r="G35" i="6"/>
  <c r="F35" i="6"/>
  <c r="E35" i="6"/>
  <c r="D35" i="6"/>
  <c r="C35" i="6"/>
  <c r="B35" i="6"/>
  <c r="H34" i="6"/>
  <c r="G34" i="6"/>
  <c r="F34" i="6"/>
  <c r="E34" i="6"/>
  <c r="D34" i="6"/>
  <c r="C34" i="6"/>
  <c r="B34" i="6"/>
  <c r="H33" i="6"/>
  <c r="G33" i="6"/>
  <c r="F33" i="6"/>
  <c r="E33" i="6"/>
  <c r="D33" i="6"/>
  <c r="C33" i="6"/>
  <c r="B33" i="6"/>
  <c r="H32" i="6"/>
  <c r="G32" i="6"/>
  <c r="F32" i="6"/>
  <c r="E32" i="6"/>
  <c r="D32" i="6"/>
  <c r="C32" i="6"/>
  <c r="B32" i="6"/>
  <c r="H25" i="2"/>
  <c r="G25" i="2"/>
  <c r="F25" i="2"/>
  <c r="E25" i="2"/>
  <c r="D25" i="2"/>
  <c r="C25" i="2"/>
  <c r="B25" i="2"/>
  <c r="H24" i="2"/>
  <c r="G24" i="2"/>
  <c r="F24" i="2"/>
  <c r="E24" i="2"/>
  <c r="D24" i="2"/>
  <c r="C24" i="2"/>
  <c r="B24" i="2"/>
  <c r="H23" i="2"/>
  <c r="G23" i="2"/>
  <c r="F23" i="2"/>
  <c r="E23" i="2"/>
  <c r="D23" i="2"/>
  <c r="C23" i="2"/>
  <c r="B23" i="2"/>
  <c r="H22" i="2"/>
  <c r="G22" i="2"/>
  <c r="F22" i="2"/>
  <c r="E22" i="2"/>
  <c r="D22" i="2"/>
  <c r="C22" i="2"/>
  <c r="B22" i="2"/>
  <c r="H21" i="2"/>
  <c r="G21" i="2"/>
  <c r="F21" i="2"/>
  <c r="E21" i="2"/>
  <c r="D21" i="2"/>
  <c r="C21" i="2"/>
  <c r="B21" i="2"/>
  <c r="H20" i="2"/>
  <c r="G20" i="2"/>
  <c r="F20" i="2"/>
  <c r="E20" i="2"/>
  <c r="D20" i="2"/>
  <c r="C20" i="2"/>
  <c r="B20" i="2"/>
  <c r="H19" i="2"/>
  <c r="G19" i="2"/>
  <c r="F19" i="2"/>
  <c r="E19" i="2"/>
  <c r="D19" i="2"/>
  <c r="C19" i="2"/>
  <c r="B19" i="2"/>
  <c r="H18" i="2"/>
  <c r="G18" i="2"/>
  <c r="F18" i="2"/>
  <c r="E18" i="2"/>
  <c r="D18" i="2"/>
  <c r="C18" i="2"/>
  <c r="B18" i="2"/>
  <c r="C4" i="2"/>
  <c r="D4" i="2"/>
  <c r="E4" i="2"/>
  <c r="F4" i="2"/>
  <c r="G4" i="2"/>
  <c r="H4" i="2"/>
  <c r="C5" i="2"/>
  <c r="D5" i="2"/>
  <c r="E5" i="2"/>
  <c r="F5" i="2"/>
  <c r="G5" i="2"/>
  <c r="H5" i="2"/>
  <c r="C6" i="2"/>
  <c r="D6" i="2"/>
  <c r="E6" i="2"/>
  <c r="F6" i="2"/>
  <c r="G6" i="2"/>
  <c r="H6" i="2"/>
  <c r="C7" i="2"/>
  <c r="D7" i="2"/>
  <c r="E7" i="2"/>
  <c r="F7" i="2"/>
  <c r="G7" i="2"/>
  <c r="H7" i="2"/>
  <c r="C8" i="2"/>
  <c r="D8" i="2"/>
  <c r="D36" i="2" s="1"/>
  <c r="E8" i="2"/>
  <c r="F8" i="2"/>
  <c r="G8" i="2"/>
  <c r="H8" i="2"/>
  <c r="H36" i="2" s="1"/>
  <c r="C9" i="2"/>
  <c r="D9" i="2"/>
  <c r="E9" i="2"/>
  <c r="F9" i="2"/>
  <c r="G9" i="2"/>
  <c r="H9" i="2"/>
  <c r="C10" i="2"/>
  <c r="D10" i="2"/>
  <c r="E10" i="2"/>
  <c r="F10" i="2"/>
  <c r="G10" i="2"/>
  <c r="H10" i="2"/>
  <c r="C11" i="2"/>
  <c r="D11" i="2"/>
  <c r="E11" i="2"/>
  <c r="F11" i="2"/>
  <c r="G11" i="2"/>
  <c r="H11" i="2"/>
  <c r="B5" i="2"/>
  <c r="B6" i="2"/>
  <c r="B34" i="2" s="1"/>
  <c r="B7" i="2"/>
  <c r="B35" i="2" s="1"/>
  <c r="B8" i="2"/>
  <c r="B36" i="2" s="1"/>
  <c r="B9" i="2"/>
  <c r="B37" i="2" s="1"/>
  <c r="B10" i="2"/>
  <c r="B38" i="2" s="1"/>
  <c r="B11" i="2"/>
  <c r="B4" i="2"/>
  <c r="B32" i="2" s="1"/>
  <c r="H39" i="4"/>
  <c r="G39" i="4"/>
  <c r="F39" i="4"/>
  <c r="E39" i="4"/>
  <c r="D39" i="4"/>
  <c r="C39" i="4"/>
  <c r="B39" i="4"/>
  <c r="H38" i="4"/>
  <c r="G38" i="4"/>
  <c r="F38" i="4"/>
  <c r="E38" i="4"/>
  <c r="D38" i="4"/>
  <c r="C38" i="4"/>
  <c r="B38" i="4"/>
  <c r="H37" i="4"/>
  <c r="G37" i="4"/>
  <c r="F37" i="4"/>
  <c r="E37" i="4"/>
  <c r="D37" i="4"/>
  <c r="C37" i="4"/>
  <c r="B37"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9" i="3"/>
  <c r="G39" i="3"/>
  <c r="F39" i="3"/>
  <c r="E39" i="3"/>
  <c r="D39" i="3"/>
  <c r="C39" i="3"/>
  <c r="B39" i="3"/>
  <c r="H38" i="3"/>
  <c r="G38" i="3"/>
  <c r="F38" i="3"/>
  <c r="E38" i="3"/>
  <c r="D38" i="3"/>
  <c r="C38" i="3"/>
  <c r="B38" i="3"/>
  <c r="H37" i="3"/>
  <c r="G37" i="3"/>
  <c r="F37" i="3"/>
  <c r="E37" i="3"/>
  <c r="D37" i="3"/>
  <c r="C37" i="3"/>
  <c r="B37" i="3"/>
  <c r="H36" i="3"/>
  <c r="G36" i="3"/>
  <c r="F36" i="3"/>
  <c r="E36" i="3"/>
  <c r="D36" i="3"/>
  <c r="C36" i="3"/>
  <c r="B36" i="3"/>
  <c r="H35" i="3"/>
  <c r="G35" i="3"/>
  <c r="F35" i="3"/>
  <c r="E35" i="3"/>
  <c r="D35" i="3"/>
  <c r="C35" i="3"/>
  <c r="B35" i="3"/>
  <c r="H34" i="3"/>
  <c r="G34" i="3"/>
  <c r="F34" i="3"/>
  <c r="E34" i="3"/>
  <c r="D34" i="3"/>
  <c r="C34" i="3"/>
  <c r="B34" i="3"/>
  <c r="H33" i="3"/>
  <c r="G33" i="3"/>
  <c r="F33" i="3"/>
  <c r="E33" i="3"/>
  <c r="D33" i="3"/>
  <c r="C33" i="3"/>
  <c r="B33" i="3"/>
  <c r="H32" i="3"/>
  <c r="G32" i="3"/>
  <c r="F32" i="3"/>
  <c r="E32" i="3"/>
  <c r="D32" i="3"/>
  <c r="C32" i="3"/>
  <c r="B32" i="3"/>
  <c r="H43" i="11" l="1"/>
  <c r="F36" i="11"/>
  <c r="G42" i="11"/>
  <c r="B39" i="2"/>
  <c r="D37" i="5"/>
  <c r="D36" i="5"/>
  <c r="C36" i="5"/>
  <c r="G37" i="5"/>
  <c r="C32" i="5"/>
  <c r="G35" i="2"/>
  <c r="D42" i="11"/>
  <c r="E36" i="11"/>
  <c r="E34" i="5"/>
  <c r="E41" i="11"/>
  <c r="H33" i="5"/>
  <c r="G33" i="5"/>
  <c r="C38" i="2"/>
  <c r="B43" i="11"/>
  <c r="E33" i="5"/>
  <c r="G35" i="5"/>
  <c r="D38" i="5"/>
  <c r="H34" i="5"/>
  <c r="H38" i="5"/>
  <c r="G39" i="5"/>
  <c r="H32" i="5"/>
  <c r="E37" i="5"/>
  <c r="F38" i="5"/>
  <c r="H37" i="5"/>
  <c r="C39" i="5"/>
  <c r="C35" i="5"/>
  <c r="E32" i="5"/>
  <c r="F33" i="5"/>
  <c r="D32" i="5"/>
  <c r="F32" i="2"/>
  <c r="F34" i="2"/>
  <c r="D33" i="2"/>
  <c r="C33" i="2"/>
  <c r="D34" i="2"/>
  <c r="C34" i="5"/>
  <c r="F39" i="5"/>
  <c r="G34" i="5"/>
  <c r="H35" i="5"/>
  <c r="F36" i="5"/>
  <c r="C37" i="5"/>
  <c r="D35" i="5"/>
  <c r="H39" i="5"/>
  <c r="E35" i="5"/>
  <c r="G36" i="5"/>
  <c r="F34" i="5"/>
  <c r="E39" i="5"/>
  <c r="E36" i="5"/>
  <c r="G32" i="5"/>
  <c r="E38" i="5"/>
  <c r="D39" i="5"/>
  <c r="F37" i="5"/>
  <c r="E34" i="2"/>
  <c r="F35" i="2"/>
  <c r="F37" i="2"/>
  <c r="H38" i="2"/>
  <c r="C32" i="2"/>
  <c r="C33" i="5"/>
  <c r="F35" i="5"/>
  <c r="D34" i="5"/>
  <c r="F32" i="5"/>
  <c r="H35" i="2"/>
  <c r="C39" i="2"/>
  <c r="C35" i="2"/>
  <c r="E32" i="2"/>
  <c r="E35" i="2"/>
  <c r="E33" i="2"/>
  <c r="H34" i="2"/>
  <c r="E37" i="2"/>
  <c r="B33" i="2"/>
  <c r="E36" i="2"/>
  <c r="G38" i="2"/>
  <c r="C37" i="2"/>
  <c r="D38" i="2"/>
  <c r="E39" i="2"/>
  <c r="G33" i="2"/>
  <c r="D32" i="2"/>
  <c r="G37" i="2"/>
  <c r="H39" i="2"/>
  <c r="F38" i="2"/>
  <c r="D37" i="2"/>
  <c r="G39" i="2"/>
  <c r="G36" i="2"/>
  <c r="C34" i="2"/>
  <c r="D35" i="2"/>
  <c r="C36" i="2"/>
  <c r="F36" i="2"/>
  <c r="H37" i="2"/>
  <c r="H33" i="2"/>
  <c r="F33" i="2"/>
  <c r="G34" i="2"/>
  <c r="D39" i="2"/>
  <c r="G32" i="2"/>
  <c r="F39" i="2"/>
  <c r="H32" i="2"/>
  <c r="E38" i="2"/>
  <c r="H42" i="1" l="1"/>
  <c r="G42" i="1"/>
  <c r="F42" i="1"/>
  <c r="E42" i="1"/>
  <c r="D42" i="1"/>
  <c r="C42" i="1"/>
  <c r="B42" i="1"/>
  <c r="H41" i="1"/>
  <c r="G41" i="1"/>
  <c r="F41" i="1"/>
  <c r="E41" i="1"/>
  <c r="D41" i="1"/>
  <c r="C41" i="1"/>
  <c r="B41" i="1"/>
  <c r="H40" i="1"/>
  <c r="G40" i="1"/>
  <c r="F40" i="1"/>
  <c r="E40" i="1"/>
  <c r="D40" i="1"/>
  <c r="C40" i="1"/>
  <c r="B40" i="1"/>
  <c r="H39" i="1"/>
  <c r="G39" i="1"/>
  <c r="F39" i="1"/>
  <c r="E39" i="1"/>
  <c r="D39" i="1"/>
  <c r="C39" i="1"/>
  <c r="B39" i="1"/>
  <c r="H38" i="1"/>
  <c r="G38" i="1"/>
  <c r="F38" i="1"/>
  <c r="E38" i="1"/>
  <c r="D38" i="1"/>
  <c r="C38" i="1"/>
  <c r="B38" i="1"/>
  <c r="H37" i="1"/>
  <c r="G37" i="1"/>
  <c r="F37" i="1"/>
  <c r="E37" i="1"/>
  <c r="D37" i="1"/>
  <c r="C37" i="1"/>
  <c r="B37" i="1"/>
  <c r="H36" i="1"/>
  <c r="G36" i="1"/>
  <c r="F36" i="1"/>
  <c r="E36" i="1"/>
  <c r="D36" i="1"/>
  <c r="C36" i="1"/>
  <c r="B36" i="1"/>
  <c r="H35" i="1"/>
  <c r="G35" i="1"/>
  <c r="F35" i="1"/>
  <c r="E35" i="1"/>
  <c r="D35" i="1"/>
  <c r="C35" i="1"/>
  <c r="B35" i="1"/>
  <c r="H34" i="1"/>
  <c r="G34" i="1"/>
  <c r="F34" i="1"/>
  <c r="E34" i="1"/>
  <c r="D34" i="1"/>
  <c r="C34" i="1"/>
  <c r="B34" i="1"/>
</calcChain>
</file>

<file path=xl/sharedStrings.xml><?xml version="1.0" encoding="utf-8"?>
<sst xmlns="http://schemas.openxmlformats.org/spreadsheetml/2006/main" count="782" uniqueCount="88">
  <si>
    <t>Immigrés</t>
  </si>
  <si>
    <t xml:space="preserve">Ensemble </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</si>
  <si>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</si>
  <si>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</si>
  <si>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</si>
  <si>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</si>
  <si>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</si>
  <si>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</si>
  <si>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</si>
  <si>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</si>
  <si>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Ensemble</t>
  </si>
  <si>
    <t>Non immigrés</t>
  </si>
  <si>
    <t>Population totale</t>
  </si>
  <si>
    <t>1 personne</t>
  </si>
  <si>
    <t>2 personnes</t>
  </si>
  <si>
    <t>3 personnes</t>
  </si>
  <si>
    <t>4 personnes</t>
  </si>
  <si>
    <t>5 personnes</t>
  </si>
  <si>
    <t>6 personnes ou plus</t>
  </si>
  <si>
    <t>Actifs ayant un emploi</t>
  </si>
  <si>
    <t>Chômeurs</t>
  </si>
  <si>
    <t>Retraités ou préretraités</t>
  </si>
  <si>
    <t>Elèves. étudiants. stagiaires non rémunérés</t>
  </si>
  <si>
    <t>Femmes ou hommes au foyer</t>
  </si>
  <si>
    <t>Autres inactifs</t>
  </si>
  <si>
    <t>15 à 19 ans</t>
  </si>
  <si>
    <t>20 à 24 ans</t>
  </si>
  <si>
    <t>25 à 39 ans</t>
  </si>
  <si>
    <t>40 à 54 ans</t>
  </si>
  <si>
    <t>55 à 64 ans</t>
  </si>
  <si>
    <t>65 à 79 ans</t>
  </si>
  <si>
    <t>80 ans ou plus</t>
  </si>
  <si>
    <t>Moins de 20 ans</t>
  </si>
  <si>
    <t>Ménages d'une personne seule sans famille</t>
  </si>
  <si>
    <t>Ménages de plusieurs personnes sans famille</t>
  </si>
  <si>
    <t>Ménages avec famille principale monoparentale</t>
  </si>
  <si>
    <t>Ménages avec famille principale composée d'un couple</t>
  </si>
  <si>
    <t>Population des ménages par âge et mode de cohabitation</t>
  </si>
  <si>
    <t>Moins de 15 ans</t>
  </si>
  <si>
    <t>Enfants d'un couple</t>
  </si>
  <si>
    <t>Enfants d'une famille monoparentale</t>
  </si>
  <si>
    <t>Adultes d'un couple sans enfant</t>
  </si>
  <si>
    <t>Adultes d'un couple avec enfant(s)</t>
  </si>
  <si>
    <t>Adultes d'une famille monoparentale</t>
  </si>
  <si>
    <t>Hors famille dans ménage de plusieurs personnes</t>
  </si>
  <si>
    <t>Personnes vivant seules</t>
  </si>
  <si>
    <t>Population des ménages par âge et mode de cohabitation Hommes</t>
  </si>
  <si>
    <t>Population des ménages par âge et mode de cohabitation Femmes</t>
  </si>
  <si>
    <t>Note : un ménage est qualifié d'immigré lorsque la personne de référence est immigrée.</t>
  </si>
  <si>
    <t>Champ : France métropolitaine.</t>
  </si>
  <si>
    <t>Sommaire</t>
  </si>
  <si>
    <t>Personne de référence et/ou conjoint sont immigrés</t>
  </si>
  <si>
    <t>Personne de référence immigrée</t>
  </si>
  <si>
    <t>Personne de référence et son conjoint éventuel sont immigrés</t>
  </si>
  <si>
    <t xml:space="preserve">Personnes </t>
  </si>
  <si>
    <t>Personnes immigreés</t>
  </si>
  <si>
    <t>Ménages et personnes immigrés selon la définition retenue</t>
  </si>
  <si>
    <t>Ménage avec au moins un immigré</t>
  </si>
  <si>
    <t>Note : dans la suite des tableaux, la définition d'un ménage immigré retenue est celle établie en fonction de la personne de référence. Un ménage est qualifié d'immigré lorsque la personne de référence du ménage est immigrée.</t>
  </si>
  <si>
    <t>Ménages</t>
  </si>
  <si>
    <t>Men0 : Ménages et personnes immigrés selon la définition retenue</t>
  </si>
  <si>
    <t>Ménages par taille du ménage et catégorie socioprofessionnelle de la personne de référence du ménage</t>
  </si>
  <si>
    <t>Note : un ménage est qualifié d'immigré lorsque la personne de référence du ménage est immigrée.</t>
  </si>
  <si>
    <t>Note : un ménage est qualifié de non immigré lorsque la personne de référence du ménage n'est pas immigrée.</t>
  </si>
  <si>
    <t>Men1 : Ménages par taille du ménage et catégorie socioprofessionnelle de la personne de référence du ménage</t>
  </si>
  <si>
    <t>Population des ménages par taille du ménage et catégorie socioprofessionnelle de la personne de référence du ménage</t>
  </si>
  <si>
    <t>Note : un ménage est qualifié de non immigré lorsque la personne de référence du ménage du ménage n'est pas immigrée.</t>
  </si>
  <si>
    <t>Men2 : Population des ménages par taille du ménage et catégorie socioprofessionnelle de la personne de référence du ménage</t>
  </si>
  <si>
    <t>Men3 : Ménages par âge et type d'activité de la personne de référence âgée de 15 ans ou plus</t>
  </si>
  <si>
    <t>Men7 : Population des ménages par âge et mode de cohabitation</t>
  </si>
  <si>
    <t>Men3_H : Ménages par âge et type d'activité de la personne de référence âgée de 15 ans ou plus Hommes</t>
  </si>
  <si>
    <t>Men3_F : Ménages par âge et type d'activité de la personne de référence âgée de 15 ans ou plus Femmes</t>
  </si>
  <si>
    <t>Men7_H : Population des ménages par âge et mode de cohabitation Hommes</t>
  </si>
  <si>
    <t>Men7_F : Population des ménages par âge et mode de cohabitation Femmes</t>
  </si>
  <si>
    <t>Ménages par âge et type d'activité de la personne de référence du ménage âgée de 15 ans ou plus</t>
  </si>
  <si>
    <t>Ménages par âge et type d'activité de la personne de référence du ménage âgée de 15 ans ou plus Hommes</t>
  </si>
  <si>
    <t>Ménages par âge et type d'activité de la personne de référence du ménage âgée de 15 ans ou plus Femmes</t>
  </si>
  <si>
    <t>Ménages par taille du ménage et âge de la personne de référence du ménage</t>
  </si>
  <si>
    <t>Ménages par taille du ménage et âge de la personne de référence du ménage Hommes</t>
  </si>
  <si>
    <t>Ménages par taille du ménage et âge de la personne de référence du ménage Femmes</t>
  </si>
  <si>
    <t>Ménages par type de ménage et âge de la personne de référence du ménage</t>
  </si>
  <si>
    <t>Population des ménages par type de ménage et âge de la personne de référence du ménage</t>
  </si>
  <si>
    <t>Men4 : Ménages par taille du ménage et âge de la personne de référence du ménage</t>
  </si>
  <si>
    <t>Men4_H : Ménages par taille du ménage et âge de la personne de référence du ménage Hommes</t>
  </si>
  <si>
    <t>Men4_F : Ménages par taille du ménage et âge de la personne de référence du ménage Femmes</t>
  </si>
  <si>
    <t>Men5 : Ménages par type de ménage et âge de la personne de référence du ménage</t>
  </si>
  <si>
    <t>Men6 : Population des ménages par type de ménage et âge de la personne de référence du ménage</t>
  </si>
  <si>
    <t>Source : Insee, RP2016,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</si>
</sst>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font>
    <font>
      <b/>
      <sz val="9"/>
      <color theme="1"/>
      <name val="Calibri"/>
      <family val="2"/>
    </font>
    <font>
      <sz val="9"/>
      <color theme="1"/>
      <name val="Calibri"/>
      <family val="2"/>
      <scheme val="minor"/>
    </font>
    <font>
      <b/>
      <sz val="9"/>
      <color theme="1"/>
      <name val="Calibri"/>
      <family val="2"/>
      <scheme val="minor"/>
    </font>
    <font>
      <i/>
      <sz val="9"/>
      <color theme="1"/>
      <name val="Calibri"/>
      <family val="2"/>
      <scheme val="minor"/>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3" fillId="2" borderId="0" xfId="0" applyFont="1" applyFill="1"/>
    <xf numFmtId="0" fontId="0" fillId="2" borderId="0" xfId="0" applyFill="1"/>
    <xf numFmtId="0" fontId="4" fillId="2" borderId="0" xfId="0" applyFont="1" applyFill="1"/>
    <xf numFmtId="164" fontId="6" fillId="2" borderId="4" xfId="1" applyNumberFormat="1" applyFont="1" applyFill="1" applyBorder="1" applyAlignment="1">
      <alignment horizontal="center" vertical="top" wrapText="1"/>
    </xf>
    <xf numFmtId="164" fontId="5" fillId="2" borderId="5"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2" fillId="2" borderId="5" xfId="1" applyNumberFormat="1" applyFont="1" applyFill="1" applyBorder="1"/>
    <xf numFmtId="164" fontId="5" fillId="2" borderId="8" xfId="1" applyNumberFormat="1" applyFont="1" applyFill="1" applyBorder="1"/>
    <xf numFmtId="164" fontId="0" fillId="2" borderId="9" xfId="1" applyNumberFormat="1" applyFont="1" applyFill="1" applyBorder="1"/>
    <xf numFmtId="164" fontId="0" fillId="2" borderId="0" xfId="1" applyNumberFormat="1" applyFont="1" applyFill="1" applyBorder="1"/>
    <xf numFmtId="164" fontId="2" fillId="2" borderId="8" xfId="1" applyNumberFormat="1" applyFont="1" applyFill="1" applyBorder="1"/>
    <xf numFmtId="164" fontId="6" fillId="2" borderId="4" xfId="1" applyNumberFormat="1" applyFont="1" applyFill="1" applyBorder="1"/>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164" fontId="6" fillId="2" borderId="3" xfId="1" applyNumberFormat="1" applyFont="1" applyFill="1" applyBorder="1" applyAlignment="1">
      <alignment horizontal="center" vertical="top" wrapText="1"/>
    </xf>
    <xf numFmtId="164" fontId="6" fillId="2" borderId="1" xfId="1" applyNumberFormat="1" applyFont="1" applyFill="1" applyBorder="1" applyAlignment="1">
      <alignment horizontal="center" vertical="top" wrapText="1"/>
    </xf>
    <xf numFmtId="164" fontId="6" fillId="2" borderId="2" xfId="1"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7" fillId="2" borderId="5" xfId="0" applyFont="1" applyFill="1" applyBorder="1"/>
    <xf numFmtId="164" fontId="1" fillId="2" borderId="0" xfId="1" applyNumberFormat="1" applyFont="1" applyFill="1" applyBorder="1"/>
    <xf numFmtId="0" fontId="7" fillId="2" borderId="8" xfId="0" applyFont="1" applyFill="1" applyBorder="1"/>
    <xf numFmtId="0" fontId="8" fillId="2" borderId="4" xfId="0" applyFont="1" applyFill="1" applyBorder="1"/>
    <xf numFmtId="0" fontId="8" fillId="2" borderId="11" xfId="0" applyFont="1" applyFill="1" applyBorder="1"/>
    <xf numFmtId="0" fontId="7" fillId="2" borderId="11" xfId="0" applyFont="1" applyFill="1" applyBorder="1"/>
    <xf numFmtId="164" fontId="1" fillId="2" borderId="9" xfId="1" applyNumberFormat="1" applyFont="1" applyFill="1" applyBorder="1"/>
    <xf numFmtId="164" fontId="1" fillId="2" borderId="10" xfId="1" applyNumberFormat="1" applyFont="1" applyFill="1" applyBorder="1"/>
    <xf numFmtId="0" fontId="9" fillId="2" borderId="0" xfId="0" applyFont="1" applyFill="1"/>
    <xf numFmtId="0" fontId="7" fillId="2" borderId="0" xfId="0" applyFont="1" applyFill="1"/>
    <xf numFmtId="164" fontId="2" fillId="2" borderId="0" xfId="1" applyNumberFormat="1" applyFont="1" applyFill="1" applyBorder="1"/>
    <xf numFmtId="0" fontId="0" fillId="2" borderId="0" xfId="0" applyFill="1" applyAlignment="1">
      <alignment wrapText="1"/>
    </xf>
    <xf numFmtId="164" fontId="6" fillId="2" borderId="1"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5" fillId="2" borderId="5" xfId="1" applyNumberFormat="1" applyFont="1" applyFill="1" applyBorder="1" applyAlignment="1">
      <alignment vertical="center"/>
    </xf>
    <xf numFmtId="164" fontId="5" fillId="2" borderId="8" xfId="1" applyNumberFormat="1" applyFont="1" applyFill="1" applyBorder="1" applyAlignment="1">
      <alignment vertical="center"/>
    </xf>
    <xf numFmtId="164" fontId="5" fillId="2" borderId="11" xfId="1" applyNumberFormat="1" applyFont="1" applyFill="1" applyBorder="1" applyAlignment="1">
      <alignment vertical="center"/>
    </xf>
    <xf numFmtId="164" fontId="0" fillId="2" borderId="12" xfId="1" applyNumberFormat="1" applyFont="1" applyFill="1" applyBorder="1"/>
    <xf numFmtId="164" fontId="2" fillId="2" borderId="11" xfId="1" applyNumberFormat="1" applyFont="1" applyFill="1" applyBorder="1"/>
    <xf numFmtId="164" fontId="5" fillId="2" borderId="0" xfId="1" applyNumberFormat="1" applyFont="1" applyFill="1" applyBorder="1"/>
    <xf numFmtId="164" fontId="10" fillId="2" borderId="0" xfId="1" applyNumberFormat="1" applyFont="1" applyFill="1" applyBorder="1"/>
    <xf numFmtId="0" fontId="11" fillId="2" borderId="0" xfId="2" applyFill="1"/>
    <xf numFmtId="164" fontId="0" fillId="2" borderId="0" xfId="0" applyNumberForma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RowHeight="15" x14ac:dyDescent="0.25"/>
  <cols>
    <col min="1" max="1" width="27.140625" style="2" customWidth="1"/>
    <col min="2" max="2" width="88.5703125" style="2" customWidth="1"/>
    <col min="3" max="16384" width="11.42578125" style="2"/>
  </cols>
  <sheetData>
    <row r="1" spans="1:2" x14ac:dyDescent="0.25">
      <c r="A1" s="1" t="s">
        <v>50</v>
      </c>
    </row>
    <row r="3" spans="1:2" x14ac:dyDescent="0.25">
      <c r="A3" s="48" t="s">
        <v>60</v>
      </c>
    </row>
    <row r="5" spans="1:2" x14ac:dyDescent="0.25">
      <c r="A5" s="48" t="s">
        <v>64</v>
      </c>
    </row>
    <row r="7" spans="1:2" x14ac:dyDescent="0.25">
      <c r="A7" s="48" t="s">
        <v>67</v>
      </c>
    </row>
    <row r="9" spans="1:2" x14ac:dyDescent="0.25">
      <c r="A9" s="48" t="s">
        <v>68</v>
      </c>
    </row>
    <row r="10" spans="1:2" x14ac:dyDescent="0.25">
      <c r="B10" s="48" t="s">
        <v>70</v>
      </c>
    </row>
    <row r="11" spans="1:2" x14ac:dyDescent="0.25">
      <c r="B11" s="48" t="s">
        <v>71</v>
      </c>
    </row>
    <row r="13" spans="1:2" x14ac:dyDescent="0.25">
      <c r="A13" s="48" t="s">
        <v>82</v>
      </c>
    </row>
    <row r="14" spans="1:2" x14ac:dyDescent="0.25">
      <c r="B14" s="48" t="s">
        <v>83</v>
      </c>
    </row>
    <row r="15" spans="1:2" x14ac:dyDescent="0.25">
      <c r="B15" s="48" t="s">
        <v>84</v>
      </c>
    </row>
    <row r="17" spans="1:2" x14ac:dyDescent="0.25">
      <c r="A17" s="48" t="s">
        <v>85</v>
      </c>
    </row>
    <row r="19" spans="1:2" x14ac:dyDescent="0.25">
      <c r="A19" s="48" t="s">
        <v>86</v>
      </c>
    </row>
    <row r="21" spans="1:2" x14ac:dyDescent="0.25">
      <c r="A21" s="48" t="s">
        <v>69</v>
      </c>
    </row>
    <row r="22" spans="1:2" x14ac:dyDescent="0.25">
      <c r="B22" s="48" t="s">
        <v>72</v>
      </c>
    </row>
    <row r="23" spans="1:2" x14ac:dyDescent="0.25">
      <c r="B23" s="48" t="s">
        <v>73</v>
      </c>
    </row>
  </sheetData>
  <hyperlinks>
    <hyperlink ref="A3" location="Men0!A1" display="Men0 : Ménages et personnes immigrés selon la définition retenue"/>
    <hyperlink ref="A5" location="'Men1'!A1" display="Men1 : Ménages par taille du ménage et catégorie socioprofessionnelle de la personne de référence du ménage"/>
    <hyperlink ref="A7" location="'Men2'!A1" display="Men2 : Population des ménages par taille du ménage et catégorie socioprofessionnelle de la personne de référence du ménage"/>
    <hyperlink ref="A9" location="'Men3'!A1" display="Men3 : Ménages par âge et type d'activité de la personne de référence âgée de 15 ans ou plus"/>
    <hyperlink ref="B10" location="Men3_H!A1" display="Men3_H : Ménages par âge et type d'activité de la personne de référence âgée de 15 ans ou plus Hommes"/>
    <hyperlink ref="B11" location="Men3_F!A1" display="Men3_F : Ménages par âge et type d'activité de la personne de référence âgée de 15 ans ou plus Femmes"/>
    <hyperlink ref="A13" location="'Men4'!A1" display="Men4 : Ménages par taille du ménage et âge de la personne de référence du ménage"/>
    <hyperlink ref="B14" location="Men4_H!A1" display="Men4_H : Ménages par taille du ménage et âge de la personne de référence du ménage Hommes"/>
    <hyperlink ref="B15" location="Men4_F!A1" display="Men4_F : Ménages par taille du ménage et âge de la personne de référence du ménage Femmes"/>
    <hyperlink ref="A17" location="'Men5'!A1" display="Men5 : Ménages par type de ménage et âge de la personne de référence du ménage"/>
    <hyperlink ref="A19" location="'Men6'!A1" display="Men6 : Population des ménages par type de ménage et âge de la personne de référence du ménage"/>
    <hyperlink ref="A21" location="'Men7'!A1" display="Men7 : Population des ménages par âge et mode de cohabitation"/>
    <hyperlink ref="B22" location="Men7_H!A1" display="Men7_H : Population des ménages par âge et mode de cohabitation Hommes"/>
    <hyperlink ref="B23" location="Men7_F!A1" display="Men7_F : Population des ménages par âge et mode de cohabitation Fem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0.42578125" style="2" customWidth="1"/>
    <col min="10" max="10" width="9.85546875" style="2" customWidth="1"/>
    <col min="11" max="11" width="11.140625" style="2" customWidth="1"/>
    <col min="12" max="12" width="9.28515625" style="2" customWidth="1"/>
    <col min="13" max="13" width="11" style="2" customWidth="1"/>
    <col min="14" max="14" width="10.28515625" style="2" customWidth="1"/>
    <col min="15" max="15" width="10" style="2" customWidth="1"/>
    <col min="16" max="16384" width="40.42578125" style="2"/>
  </cols>
  <sheetData>
    <row r="1" spans="1:14" x14ac:dyDescent="0.25">
      <c r="A1" s="1" t="s">
        <v>79</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25" t="s">
        <v>32</v>
      </c>
      <c r="B4" s="6">
        <v>6726.89</v>
      </c>
      <c r="C4" s="7">
        <v>1184.44</v>
      </c>
      <c r="D4" s="7">
        <v>354</v>
      </c>
      <c r="E4" s="7">
        <v>155.22</v>
      </c>
      <c r="F4" s="7">
        <v>118.4</v>
      </c>
      <c r="G4" s="7">
        <v>92.81</v>
      </c>
      <c r="H4" s="8">
        <f>SUM(B4:G4)</f>
        <v>8631.7599999999984</v>
      </c>
      <c r="I4" s="49"/>
      <c r="J4" s="49"/>
      <c r="K4" s="49"/>
      <c r="L4" s="49"/>
      <c r="M4" s="49"/>
      <c r="N4" s="49"/>
    </row>
    <row r="5" spans="1:14" x14ac:dyDescent="0.25">
      <c r="A5" s="27" t="s">
        <v>26</v>
      </c>
      <c r="B5" s="10">
        <v>31883.75</v>
      </c>
      <c r="C5" s="11">
        <v>10096.129999999999</v>
      </c>
      <c r="D5" s="11">
        <v>3217.33</v>
      </c>
      <c r="E5" s="11">
        <v>1111.8</v>
      </c>
      <c r="F5" s="11">
        <v>465.89</v>
      </c>
      <c r="G5" s="11">
        <v>275.23</v>
      </c>
      <c r="H5" s="12">
        <f t="shared" ref="H5:H10" si="0">SUM(B5:G5)</f>
        <v>47050.130000000005</v>
      </c>
      <c r="I5" s="49"/>
      <c r="J5" s="49"/>
      <c r="K5" s="49"/>
      <c r="L5" s="49"/>
      <c r="M5" s="49"/>
      <c r="N5" s="49"/>
    </row>
    <row r="6" spans="1:14" x14ac:dyDescent="0.25">
      <c r="A6" s="27" t="s">
        <v>27</v>
      </c>
      <c r="B6" s="10">
        <v>70854.64</v>
      </c>
      <c r="C6" s="11">
        <v>71135.17</v>
      </c>
      <c r="D6" s="11">
        <v>55683.5</v>
      </c>
      <c r="E6" s="11">
        <v>41061.97</v>
      </c>
      <c r="F6" s="11">
        <v>17504.740000000002</v>
      </c>
      <c r="G6" s="11">
        <v>8676.93</v>
      </c>
      <c r="H6" s="12">
        <f t="shared" si="0"/>
        <v>264916.95</v>
      </c>
      <c r="I6" s="49"/>
      <c r="J6" s="49"/>
      <c r="K6" s="49"/>
      <c r="L6" s="49"/>
      <c r="M6" s="49"/>
      <c r="N6" s="49"/>
    </row>
    <row r="7" spans="1:14" x14ac:dyDescent="0.25">
      <c r="A7" s="27" t="s">
        <v>28</v>
      </c>
      <c r="B7" s="10">
        <v>62818.66</v>
      </c>
      <c r="C7" s="11">
        <v>96189.81</v>
      </c>
      <c r="D7" s="11">
        <v>86823.9</v>
      </c>
      <c r="E7" s="11">
        <v>71648.14</v>
      </c>
      <c r="F7" s="11">
        <v>34075.75</v>
      </c>
      <c r="G7" s="11">
        <v>18552.13</v>
      </c>
      <c r="H7" s="12">
        <f t="shared" si="0"/>
        <v>370108.39</v>
      </c>
      <c r="I7" s="49"/>
      <c r="J7" s="49"/>
      <c r="K7" s="49"/>
      <c r="L7" s="49"/>
      <c r="M7" s="49"/>
      <c r="N7" s="49"/>
    </row>
    <row r="8" spans="1:14" x14ac:dyDescent="0.25">
      <c r="A8" s="27" t="s">
        <v>29</v>
      </c>
      <c r="B8" s="10">
        <v>75119.149999999994</v>
      </c>
      <c r="C8" s="11">
        <v>91437.13</v>
      </c>
      <c r="D8" s="11">
        <v>37048.17</v>
      </c>
      <c r="E8" s="11">
        <v>16046.09</v>
      </c>
      <c r="F8" s="11">
        <v>6208.05</v>
      </c>
      <c r="G8" s="11">
        <v>3857.93</v>
      </c>
      <c r="H8" s="12">
        <f t="shared" si="0"/>
        <v>229716.52</v>
      </c>
      <c r="I8" s="49"/>
      <c r="J8" s="49"/>
      <c r="K8" s="49"/>
      <c r="L8" s="49"/>
      <c r="M8" s="49"/>
      <c r="N8" s="49"/>
    </row>
    <row r="9" spans="1:14" x14ac:dyDescent="0.25">
      <c r="A9" s="27" t="s">
        <v>30</v>
      </c>
      <c r="B9" s="10">
        <v>111907.4</v>
      </c>
      <c r="C9" s="11">
        <v>52986.18</v>
      </c>
      <c r="D9" s="11">
        <v>7258.89</v>
      </c>
      <c r="E9" s="11">
        <v>1929.25</v>
      </c>
      <c r="F9" s="11">
        <v>552.11</v>
      </c>
      <c r="G9" s="11">
        <v>446.46</v>
      </c>
      <c r="H9" s="12">
        <f t="shared" si="0"/>
        <v>175080.28999999998</v>
      </c>
      <c r="I9" s="49"/>
      <c r="J9" s="49"/>
      <c r="K9" s="49"/>
      <c r="L9" s="49"/>
      <c r="M9" s="49"/>
      <c r="N9" s="49"/>
    </row>
    <row r="10" spans="1:14" x14ac:dyDescent="0.25">
      <c r="A10" s="27" t="s">
        <v>31</v>
      </c>
      <c r="B10" s="10">
        <v>70594.559999999998</v>
      </c>
      <c r="C10" s="11">
        <v>17458.84</v>
      </c>
      <c r="D10" s="11">
        <v>1596.3</v>
      </c>
      <c r="E10" s="11">
        <v>334.37</v>
      </c>
      <c r="F10" s="11">
        <v>112.87</v>
      </c>
      <c r="G10" s="11">
        <v>44.5</v>
      </c>
      <c r="H10" s="12">
        <f t="shared" si="0"/>
        <v>90141.439999999988</v>
      </c>
      <c r="I10" s="49"/>
      <c r="J10" s="49"/>
      <c r="K10" s="49"/>
      <c r="L10" s="49"/>
      <c r="M10" s="49"/>
      <c r="N10" s="49"/>
    </row>
    <row r="11" spans="1:14" x14ac:dyDescent="0.25">
      <c r="A11" s="13" t="s">
        <v>10</v>
      </c>
      <c r="B11" s="14">
        <f>SUM(B4:B10)</f>
        <v>429905.05</v>
      </c>
      <c r="C11" s="15">
        <f t="shared" ref="C11:H11" si="1">SUM(C4:C10)</f>
        <v>340487.7</v>
      </c>
      <c r="D11" s="15">
        <f t="shared" si="1"/>
        <v>191982.08999999997</v>
      </c>
      <c r="E11" s="15">
        <f t="shared" si="1"/>
        <v>132286.84</v>
      </c>
      <c r="F11" s="15">
        <f t="shared" si="1"/>
        <v>59037.810000000005</v>
      </c>
      <c r="G11" s="15">
        <f t="shared" si="1"/>
        <v>31945.99</v>
      </c>
      <c r="H11" s="17">
        <f t="shared" si="1"/>
        <v>1185645.48</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x14ac:dyDescent="0.25">
      <c r="B17" s="19" t="s">
        <v>13</v>
      </c>
      <c r="C17" s="20" t="s">
        <v>14</v>
      </c>
      <c r="D17" s="20" t="s">
        <v>15</v>
      </c>
      <c r="E17" s="20" t="s">
        <v>16</v>
      </c>
      <c r="F17" s="20" t="s">
        <v>17</v>
      </c>
      <c r="G17" s="18" t="s">
        <v>18</v>
      </c>
      <c r="H17" s="4" t="s">
        <v>1</v>
      </c>
    </row>
    <row r="18" spans="1:14" x14ac:dyDescent="0.25">
      <c r="A18" s="25" t="s">
        <v>32</v>
      </c>
      <c r="B18" s="6">
        <v>113928.27</v>
      </c>
      <c r="C18" s="7">
        <v>18352.939999999999</v>
      </c>
      <c r="D18" s="7">
        <v>3842.84</v>
      </c>
      <c r="E18" s="7">
        <v>1593.33</v>
      </c>
      <c r="F18" s="7">
        <v>782.65</v>
      </c>
      <c r="G18" s="7">
        <v>571.5</v>
      </c>
      <c r="H18" s="8">
        <f>SUM(B18:G18)</f>
        <v>139071.52999999997</v>
      </c>
      <c r="I18" s="49"/>
      <c r="J18" s="49"/>
      <c r="K18" s="49"/>
      <c r="L18" s="49"/>
      <c r="M18" s="49"/>
      <c r="N18" s="49"/>
    </row>
    <row r="19" spans="1:14" x14ac:dyDescent="0.25">
      <c r="A19" s="27" t="s">
        <v>26</v>
      </c>
      <c r="B19" s="10">
        <v>340617.78</v>
      </c>
      <c r="C19" s="11">
        <v>118722.49</v>
      </c>
      <c r="D19" s="11">
        <v>26928.42</v>
      </c>
      <c r="E19" s="11">
        <v>7098.08</v>
      </c>
      <c r="F19" s="11">
        <v>1978.26</v>
      </c>
      <c r="G19" s="11">
        <v>1093.97</v>
      </c>
      <c r="H19" s="12">
        <f t="shared" ref="H19:H24" si="2">SUM(B19:G19)</f>
        <v>496439</v>
      </c>
      <c r="I19" s="49"/>
      <c r="J19" s="49"/>
      <c r="K19" s="49"/>
      <c r="L19" s="49"/>
      <c r="M19" s="49"/>
      <c r="N19" s="49"/>
    </row>
    <row r="20" spans="1:14" x14ac:dyDescent="0.25">
      <c r="A20" s="27" t="s">
        <v>27</v>
      </c>
      <c r="B20" s="10">
        <v>654880.21</v>
      </c>
      <c r="C20" s="11">
        <v>526186</v>
      </c>
      <c r="D20" s="11">
        <v>417614.8</v>
      </c>
      <c r="E20" s="11">
        <v>317903.90000000002</v>
      </c>
      <c r="F20" s="11">
        <v>88622.44</v>
      </c>
      <c r="G20" s="11">
        <v>24742.080000000002</v>
      </c>
      <c r="H20" s="12">
        <f t="shared" si="2"/>
        <v>2029949.4300000002</v>
      </c>
      <c r="I20" s="49"/>
      <c r="J20" s="49"/>
      <c r="K20" s="49"/>
      <c r="L20" s="49"/>
      <c r="M20" s="49"/>
      <c r="N20" s="49"/>
    </row>
    <row r="21" spans="1:14" x14ac:dyDescent="0.25">
      <c r="A21" s="27" t="s">
        <v>28</v>
      </c>
      <c r="B21" s="10">
        <v>691913.17</v>
      </c>
      <c r="C21" s="11">
        <v>807502.07</v>
      </c>
      <c r="D21" s="11">
        <v>648120.85</v>
      </c>
      <c r="E21" s="11">
        <v>483146</v>
      </c>
      <c r="F21" s="11">
        <v>145756.16</v>
      </c>
      <c r="G21" s="11">
        <v>38728.269999999997</v>
      </c>
      <c r="H21" s="12">
        <f t="shared" si="2"/>
        <v>2815166.52</v>
      </c>
      <c r="I21" s="49"/>
      <c r="J21" s="49"/>
      <c r="K21" s="49"/>
      <c r="L21" s="49"/>
      <c r="M21" s="49"/>
      <c r="N21" s="49"/>
    </row>
    <row r="22" spans="1:14" x14ac:dyDescent="0.25">
      <c r="A22" s="27" t="s">
        <v>29</v>
      </c>
      <c r="B22" s="10">
        <v>905433.79</v>
      </c>
      <c r="C22" s="11">
        <v>925736.88</v>
      </c>
      <c r="D22" s="11">
        <v>209856.85</v>
      </c>
      <c r="E22" s="11">
        <v>54634.26</v>
      </c>
      <c r="F22" s="11">
        <v>12235.06</v>
      </c>
      <c r="G22" s="11">
        <v>4721.37</v>
      </c>
      <c r="H22" s="12">
        <f t="shared" si="2"/>
        <v>2112618.21</v>
      </c>
      <c r="I22" s="49"/>
      <c r="J22" s="49"/>
      <c r="K22" s="49"/>
      <c r="L22" s="49"/>
      <c r="M22" s="49"/>
      <c r="N22" s="49"/>
    </row>
    <row r="23" spans="1:14" x14ac:dyDescent="0.25">
      <c r="A23" s="27" t="s">
        <v>30</v>
      </c>
      <c r="B23" s="10">
        <v>1459243.93</v>
      </c>
      <c r="C23" s="11">
        <v>644358.73</v>
      </c>
      <c r="D23" s="11">
        <v>44853.120000000003</v>
      </c>
      <c r="E23" s="11">
        <v>6945.16</v>
      </c>
      <c r="F23" s="11">
        <v>1547.51</v>
      </c>
      <c r="G23" s="11">
        <v>714.22</v>
      </c>
      <c r="H23" s="12">
        <f t="shared" si="2"/>
        <v>2157662.6700000004</v>
      </c>
      <c r="I23" s="49"/>
      <c r="J23" s="49"/>
      <c r="K23" s="49"/>
      <c r="L23" s="49"/>
      <c r="M23" s="49"/>
      <c r="N23" s="49"/>
    </row>
    <row r="24" spans="1:14" x14ac:dyDescent="0.25">
      <c r="A24" s="27" t="s">
        <v>31</v>
      </c>
      <c r="B24" s="10">
        <v>1244234.2</v>
      </c>
      <c r="C24" s="11">
        <v>249647.43</v>
      </c>
      <c r="D24" s="11">
        <v>14094.31</v>
      </c>
      <c r="E24" s="11">
        <v>2023.44</v>
      </c>
      <c r="F24" s="11">
        <v>427.96</v>
      </c>
      <c r="G24" s="11">
        <v>147.22999999999999</v>
      </c>
      <c r="H24" s="12">
        <f t="shared" si="2"/>
        <v>1510574.5699999998</v>
      </c>
      <c r="I24" s="49"/>
      <c r="J24" s="49"/>
      <c r="K24" s="49"/>
      <c r="L24" s="49"/>
      <c r="M24" s="49"/>
      <c r="N24" s="49"/>
    </row>
    <row r="25" spans="1:14" x14ac:dyDescent="0.25">
      <c r="A25" s="13" t="s">
        <v>10</v>
      </c>
      <c r="B25" s="14">
        <f>SUM(B18:B24)</f>
        <v>5410251.3500000006</v>
      </c>
      <c r="C25" s="15">
        <f t="shared" ref="C25:H25" si="3">SUM(C18:C24)</f>
        <v>3290506.54</v>
      </c>
      <c r="D25" s="15">
        <f t="shared" si="3"/>
        <v>1365311.1900000002</v>
      </c>
      <c r="E25" s="15">
        <f t="shared" si="3"/>
        <v>873344.17</v>
      </c>
      <c r="F25" s="15">
        <f t="shared" si="3"/>
        <v>251350.04</v>
      </c>
      <c r="G25" s="15">
        <f t="shared" si="3"/>
        <v>70718.64</v>
      </c>
      <c r="H25" s="17">
        <f t="shared" si="3"/>
        <v>11261481.930000002</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x14ac:dyDescent="0.25">
      <c r="B31" s="19" t="s">
        <v>13</v>
      </c>
      <c r="C31" s="20" t="s">
        <v>14</v>
      </c>
      <c r="D31" s="20" t="s">
        <v>15</v>
      </c>
      <c r="E31" s="20" t="s">
        <v>16</v>
      </c>
      <c r="F31" s="20" t="s">
        <v>17</v>
      </c>
      <c r="G31" s="18" t="s">
        <v>18</v>
      </c>
      <c r="H31" s="4" t="s">
        <v>1</v>
      </c>
    </row>
    <row r="32" spans="1:14" x14ac:dyDescent="0.25">
      <c r="A32" s="25" t="s">
        <v>32</v>
      </c>
      <c r="B32" s="6">
        <f t="shared" ref="B32:H39" si="4">B4+B18</f>
        <v>120655.16</v>
      </c>
      <c r="C32" s="7">
        <f t="shared" si="4"/>
        <v>19537.379999999997</v>
      </c>
      <c r="D32" s="7">
        <f t="shared" si="4"/>
        <v>4196.84</v>
      </c>
      <c r="E32" s="7">
        <f t="shared" si="4"/>
        <v>1748.55</v>
      </c>
      <c r="F32" s="7">
        <f t="shared" si="4"/>
        <v>901.05</v>
      </c>
      <c r="G32" s="7">
        <f t="shared" si="4"/>
        <v>664.31</v>
      </c>
      <c r="H32" s="8">
        <f t="shared" si="4"/>
        <v>147703.28999999998</v>
      </c>
    </row>
    <row r="33" spans="1:8" x14ac:dyDescent="0.25">
      <c r="A33" s="27" t="s">
        <v>26</v>
      </c>
      <c r="B33" s="10">
        <f t="shared" si="4"/>
        <v>372501.53</v>
      </c>
      <c r="C33" s="11">
        <f t="shared" si="4"/>
        <v>128818.62000000001</v>
      </c>
      <c r="D33" s="11">
        <f t="shared" si="4"/>
        <v>30145.75</v>
      </c>
      <c r="E33" s="11">
        <f t="shared" si="4"/>
        <v>8209.8799999999992</v>
      </c>
      <c r="F33" s="11">
        <f t="shared" si="4"/>
        <v>2444.15</v>
      </c>
      <c r="G33" s="11">
        <f t="shared" si="4"/>
        <v>1369.2</v>
      </c>
      <c r="H33" s="12">
        <f t="shared" si="4"/>
        <v>543489.13</v>
      </c>
    </row>
    <row r="34" spans="1:8" x14ac:dyDescent="0.25">
      <c r="A34" s="27" t="s">
        <v>27</v>
      </c>
      <c r="B34" s="10">
        <f t="shared" si="4"/>
        <v>725734.85</v>
      </c>
      <c r="C34" s="11">
        <f t="shared" si="4"/>
        <v>597321.17000000004</v>
      </c>
      <c r="D34" s="11">
        <f t="shared" si="4"/>
        <v>473298.3</v>
      </c>
      <c r="E34" s="11">
        <f t="shared" si="4"/>
        <v>358965.87</v>
      </c>
      <c r="F34" s="11">
        <f t="shared" si="4"/>
        <v>106127.18000000001</v>
      </c>
      <c r="G34" s="11">
        <f t="shared" si="4"/>
        <v>33419.01</v>
      </c>
      <c r="H34" s="12">
        <f t="shared" si="4"/>
        <v>2294866.3800000004</v>
      </c>
    </row>
    <row r="35" spans="1:8" x14ac:dyDescent="0.25">
      <c r="A35" s="27" t="s">
        <v>28</v>
      </c>
      <c r="B35" s="10">
        <f t="shared" si="4"/>
        <v>754731.83000000007</v>
      </c>
      <c r="C35" s="11">
        <f t="shared" si="4"/>
        <v>903691.87999999989</v>
      </c>
      <c r="D35" s="11">
        <f t="shared" si="4"/>
        <v>734944.75</v>
      </c>
      <c r="E35" s="11">
        <f t="shared" si="4"/>
        <v>554794.14</v>
      </c>
      <c r="F35" s="11">
        <f t="shared" si="4"/>
        <v>179831.91</v>
      </c>
      <c r="G35" s="11">
        <f t="shared" si="4"/>
        <v>57280.399999999994</v>
      </c>
      <c r="H35" s="12">
        <f t="shared" si="4"/>
        <v>3185274.91</v>
      </c>
    </row>
    <row r="36" spans="1:8" x14ac:dyDescent="0.25">
      <c r="A36" s="27" t="s">
        <v>29</v>
      </c>
      <c r="B36" s="10">
        <f t="shared" si="4"/>
        <v>980552.94000000006</v>
      </c>
      <c r="C36" s="11">
        <f t="shared" si="4"/>
        <v>1017174.01</v>
      </c>
      <c r="D36" s="11">
        <f t="shared" si="4"/>
        <v>246905.02000000002</v>
      </c>
      <c r="E36" s="11">
        <f t="shared" si="4"/>
        <v>70680.350000000006</v>
      </c>
      <c r="F36" s="11">
        <f t="shared" si="4"/>
        <v>18443.11</v>
      </c>
      <c r="G36" s="11">
        <f t="shared" si="4"/>
        <v>8579.2999999999993</v>
      </c>
      <c r="H36" s="12">
        <f t="shared" si="4"/>
        <v>2342334.73</v>
      </c>
    </row>
    <row r="37" spans="1:8" x14ac:dyDescent="0.25">
      <c r="A37" s="27" t="s">
        <v>30</v>
      </c>
      <c r="B37" s="10">
        <f t="shared" si="4"/>
        <v>1571151.3299999998</v>
      </c>
      <c r="C37" s="11">
        <f t="shared" si="4"/>
        <v>697344.91</v>
      </c>
      <c r="D37" s="11">
        <f t="shared" si="4"/>
        <v>52112.01</v>
      </c>
      <c r="E37" s="11">
        <f t="shared" si="4"/>
        <v>8874.41</v>
      </c>
      <c r="F37" s="11">
        <f t="shared" si="4"/>
        <v>2099.62</v>
      </c>
      <c r="G37" s="11">
        <f t="shared" si="4"/>
        <v>1160.68</v>
      </c>
      <c r="H37" s="12">
        <f t="shared" si="4"/>
        <v>2332742.9600000004</v>
      </c>
    </row>
    <row r="38" spans="1:8" x14ac:dyDescent="0.25">
      <c r="A38" s="27" t="s">
        <v>31</v>
      </c>
      <c r="B38" s="10">
        <f t="shared" si="4"/>
        <v>1314828.76</v>
      </c>
      <c r="C38" s="11">
        <f t="shared" si="4"/>
        <v>267106.27</v>
      </c>
      <c r="D38" s="11">
        <f t="shared" si="4"/>
        <v>15690.609999999999</v>
      </c>
      <c r="E38" s="11">
        <f t="shared" si="4"/>
        <v>2357.81</v>
      </c>
      <c r="F38" s="11">
        <f t="shared" si="4"/>
        <v>540.82999999999993</v>
      </c>
      <c r="G38" s="11">
        <f t="shared" si="4"/>
        <v>191.73</v>
      </c>
      <c r="H38" s="12">
        <f t="shared" si="4"/>
        <v>1600716.0099999998</v>
      </c>
    </row>
    <row r="39" spans="1:8" x14ac:dyDescent="0.25">
      <c r="A39" s="13" t="s">
        <v>10</v>
      </c>
      <c r="B39" s="14">
        <f t="shared" si="4"/>
        <v>5840156.4000000004</v>
      </c>
      <c r="C39" s="15">
        <f t="shared" si="4"/>
        <v>3630994.24</v>
      </c>
      <c r="D39" s="15">
        <f t="shared" si="4"/>
        <v>1557293.2800000003</v>
      </c>
      <c r="E39" s="15">
        <f t="shared" si="4"/>
        <v>1005631.01</v>
      </c>
      <c r="F39" s="15">
        <f t="shared" si="4"/>
        <v>310387.85000000003</v>
      </c>
      <c r="G39" s="15">
        <f t="shared" si="4"/>
        <v>102664.63</v>
      </c>
      <c r="H39" s="17">
        <f t="shared" si="4"/>
        <v>12447127.410000002</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0" width="12.5703125" style="2" customWidth="1"/>
    <col min="11" max="11" width="11.28515625" style="2" customWidth="1"/>
    <col min="12" max="12" width="12.85546875" style="2" customWidth="1"/>
    <col min="13" max="13" width="6.140625" style="2" customWidth="1"/>
    <col min="14" max="14" width="10.140625" style="2" customWidth="1"/>
    <col min="15" max="15" width="12.5703125" style="2" customWidth="1"/>
    <col min="16" max="16" width="11.28515625" style="2" customWidth="1"/>
    <col min="17" max="17" width="13.7109375" style="2" customWidth="1"/>
    <col min="18" max="16384" width="40.42578125" style="2"/>
  </cols>
  <sheetData>
    <row r="1" spans="1:9" x14ac:dyDescent="0.25">
      <c r="A1" s="1" t="s">
        <v>80</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15050.52</v>
      </c>
      <c r="C4" s="7">
        <v>65228.92</v>
      </c>
      <c r="D4" s="7">
        <v>195384.27</v>
      </c>
      <c r="E4" s="7">
        <v>178101.42</v>
      </c>
      <c r="F4" s="7">
        <v>138877.23000000001</v>
      </c>
      <c r="G4" s="7">
        <v>176916.81</v>
      </c>
      <c r="H4" s="7">
        <v>93841.22</v>
      </c>
      <c r="I4" s="8">
        <f>SUM(B4:H4)</f>
        <v>863400.3899999999</v>
      </c>
    </row>
    <row r="5" spans="1:9" x14ac:dyDescent="0.25">
      <c r="A5" s="9" t="s">
        <v>34</v>
      </c>
      <c r="B5" s="10">
        <v>2421.27</v>
      </c>
      <c r="C5" s="11">
        <v>11027.36</v>
      </c>
      <c r="D5" s="11">
        <v>35169.980000000003</v>
      </c>
      <c r="E5" s="11">
        <v>26810.57</v>
      </c>
      <c r="F5" s="11">
        <v>14701.89</v>
      </c>
      <c r="G5" s="11">
        <v>8562.35</v>
      </c>
      <c r="H5" s="11">
        <v>3602.51</v>
      </c>
      <c r="I5" s="12">
        <f t="shared" ref="I5:I7" si="0">SUM(B5:H5)</f>
        <v>102295.93</v>
      </c>
    </row>
    <row r="6" spans="1:9" x14ac:dyDescent="0.25">
      <c r="A6" s="9" t="s">
        <v>35</v>
      </c>
      <c r="B6" s="10">
        <v>1077.3699999999999</v>
      </c>
      <c r="C6" s="11">
        <v>7517.35</v>
      </c>
      <c r="D6" s="11">
        <v>102489.83</v>
      </c>
      <c r="E6" s="11">
        <v>166422.43</v>
      </c>
      <c r="F6" s="11">
        <v>47856.08</v>
      </c>
      <c r="G6" s="11">
        <v>8481.2000000000007</v>
      </c>
      <c r="H6" s="11">
        <v>6072.46</v>
      </c>
      <c r="I6" s="12">
        <f t="shared" si="0"/>
        <v>339916.72000000003</v>
      </c>
    </row>
    <row r="7" spans="1:9" x14ac:dyDescent="0.25">
      <c r="A7" s="9" t="s">
        <v>36</v>
      </c>
      <c r="B7" s="10">
        <v>709.86</v>
      </c>
      <c r="C7" s="11">
        <v>14077.73</v>
      </c>
      <c r="D7" s="11">
        <v>426853.42</v>
      </c>
      <c r="E7" s="11">
        <v>667934.39</v>
      </c>
      <c r="F7" s="11">
        <v>352905.8</v>
      </c>
      <c r="G7" s="11">
        <v>289878.44</v>
      </c>
      <c r="H7" s="11">
        <v>75493.45</v>
      </c>
      <c r="I7" s="12">
        <f t="shared" si="0"/>
        <v>1827853.0899999999</v>
      </c>
    </row>
    <row r="8" spans="1:9" x14ac:dyDescent="0.25">
      <c r="A8" s="13" t="s">
        <v>10</v>
      </c>
      <c r="B8" s="14">
        <f>SUM(B4:B7)</f>
        <v>19259.02</v>
      </c>
      <c r="C8" s="15">
        <f t="shared" ref="C8:I8" si="1">SUM(C4:C7)</f>
        <v>97851.36</v>
      </c>
      <c r="D8" s="15">
        <f t="shared" si="1"/>
        <v>759897.5</v>
      </c>
      <c r="E8" s="15">
        <f t="shared" si="1"/>
        <v>1039268.81</v>
      </c>
      <c r="F8" s="15">
        <f t="shared" si="1"/>
        <v>554341</v>
      </c>
      <c r="G8" s="15">
        <f t="shared" si="1"/>
        <v>483838.80000000005</v>
      </c>
      <c r="H8" s="15">
        <f t="shared" si="1"/>
        <v>179009.64</v>
      </c>
      <c r="I8" s="17">
        <f t="shared" si="1"/>
        <v>3133466.13</v>
      </c>
    </row>
    <row r="9" spans="1:9" x14ac:dyDescent="0.25">
      <c r="A9" s="34" t="s">
        <v>62</v>
      </c>
      <c r="B9" s="35"/>
      <c r="C9" s="35"/>
      <c r="D9" s="35"/>
      <c r="E9" s="35"/>
      <c r="F9" s="35"/>
      <c r="G9" s="35"/>
      <c r="H9" s="35"/>
      <c r="I9" s="35"/>
    </row>
    <row r="10" spans="1:9" x14ac:dyDescent="0.25">
      <c r="A10" s="34" t="s">
        <v>49</v>
      </c>
      <c r="B10" s="35"/>
      <c r="C10" s="35"/>
      <c r="D10" s="35"/>
      <c r="E10" s="35"/>
      <c r="F10" s="35"/>
      <c r="G10" s="35"/>
      <c r="H10" s="35"/>
      <c r="I10" s="35"/>
    </row>
    <row r="11" spans="1:9" x14ac:dyDescent="0.25">
      <c r="A11" s="33" t="s">
        <v>87</v>
      </c>
      <c r="B11" s="35"/>
      <c r="C11" s="35"/>
      <c r="D11" s="35"/>
      <c r="E11" s="35"/>
      <c r="F11" s="35"/>
      <c r="G11" s="35"/>
      <c r="H11" s="35"/>
      <c r="I11" s="35"/>
    </row>
    <row r="12" spans="1:9" x14ac:dyDescent="0.25">
      <c r="B12" s="35"/>
      <c r="C12" s="35"/>
      <c r="D12" s="35"/>
      <c r="E12" s="35"/>
      <c r="F12" s="35"/>
      <c r="G12" s="35"/>
      <c r="H12" s="35"/>
    </row>
    <row r="13" spans="1:9" x14ac:dyDescent="0.25">
      <c r="A13" s="3" t="s">
        <v>11</v>
      </c>
      <c r="B13" s="35"/>
      <c r="C13" s="35"/>
      <c r="D13" s="35"/>
      <c r="E13" s="35"/>
      <c r="F13" s="35"/>
      <c r="G13" s="35"/>
      <c r="H13" s="35"/>
    </row>
    <row r="14" spans="1:9" x14ac:dyDescent="0.25">
      <c r="B14" s="19" t="s">
        <v>32</v>
      </c>
      <c r="C14" s="20" t="s">
        <v>26</v>
      </c>
      <c r="D14" s="20" t="s">
        <v>27</v>
      </c>
      <c r="E14" s="20" t="s">
        <v>28</v>
      </c>
      <c r="F14" s="20" t="s">
        <v>29</v>
      </c>
      <c r="G14" s="20" t="s">
        <v>30</v>
      </c>
      <c r="H14" s="18" t="s">
        <v>31</v>
      </c>
      <c r="I14" s="18" t="s">
        <v>1</v>
      </c>
    </row>
    <row r="15" spans="1:9" x14ac:dyDescent="0.25">
      <c r="A15" s="5" t="s">
        <v>33</v>
      </c>
      <c r="B15" s="6">
        <v>208336.77</v>
      </c>
      <c r="C15" s="7">
        <v>655327.36</v>
      </c>
      <c r="D15" s="7">
        <v>1603157.08</v>
      </c>
      <c r="E15" s="7">
        <v>1684797.42</v>
      </c>
      <c r="F15" s="7">
        <v>1570666.83</v>
      </c>
      <c r="G15" s="7">
        <v>2089358.39</v>
      </c>
      <c r="H15" s="7">
        <v>1552763.22</v>
      </c>
      <c r="I15" s="8">
        <f>SUM(B15:H15)</f>
        <v>9364407.0700000003</v>
      </c>
    </row>
    <row r="16" spans="1:9" x14ac:dyDescent="0.25">
      <c r="A16" s="9" t="s">
        <v>34</v>
      </c>
      <c r="B16" s="10">
        <v>24053.85</v>
      </c>
      <c r="C16" s="11">
        <v>86394.27</v>
      </c>
      <c r="D16" s="11">
        <v>142718.54999999999</v>
      </c>
      <c r="E16" s="11">
        <v>113364.5</v>
      </c>
      <c r="F16" s="11">
        <v>83926.77</v>
      </c>
      <c r="G16" s="11">
        <v>66121.5</v>
      </c>
      <c r="H16" s="11">
        <v>40326.33</v>
      </c>
      <c r="I16" s="12">
        <f t="shared" ref="I16:I18" si="2">SUM(B16:H16)</f>
        <v>556905.77</v>
      </c>
    </row>
    <row r="17" spans="1:9" x14ac:dyDescent="0.25">
      <c r="A17" s="9" t="s">
        <v>35</v>
      </c>
      <c r="B17" s="10">
        <v>18770.16</v>
      </c>
      <c r="C17" s="11">
        <v>79752.240000000005</v>
      </c>
      <c r="D17" s="11">
        <v>659496.52</v>
      </c>
      <c r="E17" s="11">
        <v>1188761.69</v>
      </c>
      <c r="F17" s="11">
        <v>264190.44</v>
      </c>
      <c r="G17" s="11">
        <v>38048.19</v>
      </c>
      <c r="H17" s="11">
        <v>59348.61</v>
      </c>
      <c r="I17" s="12">
        <f t="shared" si="2"/>
        <v>2308367.8499999996</v>
      </c>
    </row>
    <row r="18" spans="1:9" x14ac:dyDescent="0.25">
      <c r="A18" s="9" t="s">
        <v>36</v>
      </c>
      <c r="B18" s="10">
        <v>8586.7000000000007</v>
      </c>
      <c r="C18" s="11">
        <v>210318.79</v>
      </c>
      <c r="D18" s="11">
        <v>2944849.67</v>
      </c>
      <c r="E18" s="11">
        <v>4070042.63</v>
      </c>
      <c r="F18" s="11">
        <v>2583445.2599999998</v>
      </c>
      <c r="G18" s="11">
        <v>2486364.61</v>
      </c>
      <c r="H18" s="11">
        <v>829010.68</v>
      </c>
      <c r="I18" s="12">
        <f t="shared" si="2"/>
        <v>13132618.34</v>
      </c>
    </row>
    <row r="19" spans="1:9" x14ac:dyDescent="0.25">
      <c r="A19" s="13" t="s">
        <v>10</v>
      </c>
      <c r="B19" s="14">
        <f>SUM(B15:B18)</f>
        <v>259747.48</v>
      </c>
      <c r="C19" s="15">
        <f t="shared" ref="C19" si="3">SUM(C15:C18)</f>
        <v>1031792.66</v>
      </c>
      <c r="D19" s="15">
        <f t="shared" ref="D19" si="4">SUM(D15:D18)</f>
        <v>5350221.82</v>
      </c>
      <c r="E19" s="15">
        <f t="shared" ref="E19" si="5">SUM(E15:E18)</f>
        <v>7056966.2400000002</v>
      </c>
      <c r="F19" s="15">
        <f t="shared" ref="F19" si="6">SUM(F15:F18)</f>
        <v>4502229.3</v>
      </c>
      <c r="G19" s="15">
        <f t="shared" ref="G19" si="7">SUM(G15:G18)</f>
        <v>4679892.6899999995</v>
      </c>
      <c r="H19" s="15">
        <f t="shared" ref="H19" si="8">SUM(H15:H18)</f>
        <v>2481448.8400000003</v>
      </c>
      <c r="I19" s="17">
        <f t="shared" ref="I19" si="9">SUM(I15:I18)</f>
        <v>25362299.030000001</v>
      </c>
    </row>
    <row r="20" spans="1:9" x14ac:dyDescent="0.25">
      <c r="A20" s="34" t="s">
        <v>63</v>
      </c>
      <c r="B20" s="35"/>
      <c r="C20" s="35"/>
      <c r="D20" s="35"/>
      <c r="E20" s="35"/>
      <c r="F20" s="35"/>
      <c r="G20" s="35"/>
      <c r="H20" s="35"/>
      <c r="I20" s="35"/>
    </row>
    <row r="21" spans="1:9" x14ac:dyDescent="0.25">
      <c r="A21" s="34" t="s">
        <v>49</v>
      </c>
      <c r="B21" s="35"/>
      <c r="C21" s="35"/>
      <c r="D21" s="35"/>
      <c r="E21" s="35"/>
      <c r="F21" s="35"/>
      <c r="G21" s="35"/>
      <c r="H21" s="35"/>
      <c r="I21" s="35"/>
    </row>
    <row r="22" spans="1:9" x14ac:dyDescent="0.25">
      <c r="A22" s="33" t="s">
        <v>87</v>
      </c>
      <c r="B22" s="35"/>
      <c r="C22" s="35"/>
      <c r="D22" s="35"/>
      <c r="E22" s="35"/>
      <c r="F22" s="35"/>
      <c r="G22" s="35"/>
      <c r="H22" s="35"/>
      <c r="I22" s="35"/>
    </row>
    <row r="23" spans="1:9" x14ac:dyDescent="0.25">
      <c r="B23" s="35"/>
      <c r="C23" s="35"/>
      <c r="D23" s="35"/>
      <c r="E23" s="35"/>
      <c r="F23" s="35"/>
      <c r="G23" s="35"/>
      <c r="H23" s="35"/>
    </row>
    <row r="24" spans="1:9" x14ac:dyDescent="0.25">
      <c r="A24" s="3" t="s">
        <v>12</v>
      </c>
      <c r="B24" s="35"/>
      <c r="C24" s="35"/>
      <c r="D24" s="35"/>
      <c r="E24" s="35"/>
      <c r="F24" s="35"/>
      <c r="G24" s="35"/>
      <c r="H24" s="35"/>
    </row>
    <row r="25" spans="1:9" x14ac:dyDescent="0.25">
      <c r="B25" s="19" t="s">
        <v>32</v>
      </c>
      <c r="C25" s="20" t="s">
        <v>26</v>
      </c>
      <c r="D25" s="20" t="s">
        <v>27</v>
      </c>
      <c r="E25" s="20" t="s">
        <v>28</v>
      </c>
      <c r="F25" s="20" t="s">
        <v>29</v>
      </c>
      <c r="G25" s="20" t="s">
        <v>30</v>
      </c>
      <c r="H25" s="18" t="s">
        <v>31</v>
      </c>
      <c r="I25" s="18" t="s">
        <v>1</v>
      </c>
    </row>
    <row r="26" spans="1:9" x14ac:dyDescent="0.25">
      <c r="A26" s="5" t="s">
        <v>33</v>
      </c>
      <c r="B26" s="6">
        <f t="shared" ref="B26:I30" si="10">B4+B15</f>
        <v>223387.28999999998</v>
      </c>
      <c r="C26" s="7">
        <f t="shared" si="10"/>
        <v>720556.28</v>
      </c>
      <c r="D26" s="7">
        <f t="shared" si="10"/>
        <v>1798541.35</v>
      </c>
      <c r="E26" s="7">
        <f t="shared" si="10"/>
        <v>1862898.8399999999</v>
      </c>
      <c r="F26" s="7">
        <f t="shared" si="10"/>
        <v>1709544.06</v>
      </c>
      <c r="G26" s="7">
        <f t="shared" si="10"/>
        <v>2266275.1999999997</v>
      </c>
      <c r="H26" s="7">
        <f t="shared" si="10"/>
        <v>1646604.44</v>
      </c>
      <c r="I26" s="8">
        <f t="shared" si="10"/>
        <v>10227807.460000001</v>
      </c>
    </row>
    <row r="27" spans="1:9" x14ac:dyDescent="0.25">
      <c r="A27" s="9" t="s">
        <v>34</v>
      </c>
      <c r="B27" s="10">
        <f t="shared" si="10"/>
        <v>26475.119999999999</v>
      </c>
      <c r="C27" s="11">
        <f t="shared" si="10"/>
        <v>97421.63</v>
      </c>
      <c r="D27" s="11">
        <f t="shared" si="10"/>
        <v>177888.53</v>
      </c>
      <c r="E27" s="11">
        <f t="shared" si="10"/>
        <v>140175.07</v>
      </c>
      <c r="F27" s="11">
        <f t="shared" si="10"/>
        <v>98628.66</v>
      </c>
      <c r="G27" s="11">
        <f t="shared" si="10"/>
        <v>74683.850000000006</v>
      </c>
      <c r="H27" s="11">
        <f t="shared" si="10"/>
        <v>43928.840000000004</v>
      </c>
      <c r="I27" s="12">
        <f t="shared" si="10"/>
        <v>659201.69999999995</v>
      </c>
    </row>
    <row r="28" spans="1:9" x14ac:dyDescent="0.25">
      <c r="A28" s="9" t="s">
        <v>35</v>
      </c>
      <c r="B28" s="10">
        <f t="shared" si="10"/>
        <v>19847.53</v>
      </c>
      <c r="C28" s="11">
        <f t="shared" si="10"/>
        <v>87269.590000000011</v>
      </c>
      <c r="D28" s="11">
        <f t="shared" si="10"/>
        <v>761986.35</v>
      </c>
      <c r="E28" s="11">
        <f t="shared" si="10"/>
        <v>1355184.1199999999</v>
      </c>
      <c r="F28" s="11">
        <f t="shared" si="10"/>
        <v>312046.52</v>
      </c>
      <c r="G28" s="11">
        <f t="shared" si="10"/>
        <v>46529.39</v>
      </c>
      <c r="H28" s="11">
        <f t="shared" si="10"/>
        <v>65421.07</v>
      </c>
      <c r="I28" s="12">
        <f t="shared" si="10"/>
        <v>2648284.5699999998</v>
      </c>
    </row>
    <row r="29" spans="1:9" x14ac:dyDescent="0.25">
      <c r="A29" s="9" t="s">
        <v>36</v>
      </c>
      <c r="B29" s="10">
        <f t="shared" si="10"/>
        <v>9296.5600000000013</v>
      </c>
      <c r="C29" s="11">
        <f t="shared" si="10"/>
        <v>224396.52000000002</v>
      </c>
      <c r="D29" s="11">
        <f t="shared" si="10"/>
        <v>3371703.09</v>
      </c>
      <c r="E29" s="11">
        <f t="shared" si="10"/>
        <v>4737977.0199999996</v>
      </c>
      <c r="F29" s="11">
        <f t="shared" si="10"/>
        <v>2936351.0599999996</v>
      </c>
      <c r="G29" s="11">
        <f t="shared" si="10"/>
        <v>2776243.05</v>
      </c>
      <c r="H29" s="11">
        <f t="shared" si="10"/>
        <v>904504.13</v>
      </c>
      <c r="I29" s="12">
        <f t="shared" si="10"/>
        <v>14960471.43</v>
      </c>
    </row>
    <row r="30" spans="1:9" x14ac:dyDescent="0.25">
      <c r="A30" s="13" t="s">
        <v>10</v>
      </c>
      <c r="B30" s="14">
        <f t="shared" si="10"/>
        <v>279006.5</v>
      </c>
      <c r="C30" s="15">
        <f t="shared" si="10"/>
        <v>1129644.02</v>
      </c>
      <c r="D30" s="15">
        <f t="shared" si="10"/>
        <v>6110119.3200000003</v>
      </c>
      <c r="E30" s="15">
        <f t="shared" si="10"/>
        <v>8096235.0500000007</v>
      </c>
      <c r="F30" s="15">
        <f t="shared" si="10"/>
        <v>5056570.3</v>
      </c>
      <c r="G30" s="15">
        <f t="shared" si="10"/>
        <v>5163731.4899999993</v>
      </c>
      <c r="H30" s="15">
        <f t="shared" si="10"/>
        <v>2660458.4800000004</v>
      </c>
      <c r="I30" s="17">
        <f t="shared" si="10"/>
        <v>28495765.16</v>
      </c>
    </row>
    <row r="31" spans="1:9" x14ac:dyDescent="0.25">
      <c r="A31" s="34" t="s">
        <v>49</v>
      </c>
    </row>
    <row r="32" spans="1:9" x14ac:dyDescent="0.25">
      <c r="A32" s="33" t="s">
        <v>87</v>
      </c>
    </row>
  </sheetData>
  <pageMargins left="0.7" right="0.7" top="0.75" bottom="0.75" header="0.3" footer="0.3"/>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0" width="10.7109375" style="2" customWidth="1"/>
    <col min="11" max="11" width="8.140625" style="2" customWidth="1"/>
    <col min="12" max="12" width="13.7109375" style="2" customWidth="1"/>
    <col min="13" max="13" width="9.85546875" style="2" customWidth="1"/>
    <col min="14" max="14" width="10.7109375" style="2" customWidth="1"/>
    <col min="15" max="15" width="9.5703125" style="2" customWidth="1"/>
    <col min="16" max="16" width="12.5703125" style="2" customWidth="1"/>
    <col min="17" max="17" width="11.28515625" style="2" customWidth="1"/>
    <col min="18" max="18" width="12.28515625" style="2" customWidth="1"/>
    <col min="19" max="16384" width="40.42578125" style="2"/>
  </cols>
  <sheetData>
    <row r="1" spans="1:9" x14ac:dyDescent="0.25">
      <c r="A1" s="1" t="s">
        <v>81</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15050.52</v>
      </c>
      <c r="C4" s="7">
        <v>65228.92</v>
      </c>
      <c r="D4" s="7">
        <v>195384.27</v>
      </c>
      <c r="E4" s="7">
        <v>178101.42</v>
      </c>
      <c r="F4" s="7">
        <v>138877.23000000001</v>
      </c>
      <c r="G4" s="7">
        <v>176916.81</v>
      </c>
      <c r="H4" s="7">
        <v>93841.22</v>
      </c>
      <c r="I4" s="8">
        <f>SUM(B4:H4)</f>
        <v>863400.3899999999</v>
      </c>
    </row>
    <row r="5" spans="1:9" x14ac:dyDescent="0.25">
      <c r="A5" s="9" t="s">
        <v>34</v>
      </c>
      <c r="B5" s="10">
        <v>2421.27</v>
      </c>
      <c r="C5" s="11">
        <v>11027.36</v>
      </c>
      <c r="D5" s="11">
        <v>35169.980000000003</v>
      </c>
      <c r="E5" s="11">
        <v>26810.57</v>
      </c>
      <c r="F5" s="11">
        <v>14701.89</v>
      </c>
      <c r="G5" s="11">
        <v>8562.35</v>
      </c>
      <c r="H5" s="11">
        <v>3602.51</v>
      </c>
      <c r="I5" s="12">
        <f t="shared" ref="I5:I7" si="0">SUM(B5:H5)</f>
        <v>102295.93</v>
      </c>
    </row>
    <row r="6" spans="1:9" x14ac:dyDescent="0.25">
      <c r="A6" s="9" t="s">
        <v>35</v>
      </c>
      <c r="B6" s="10">
        <v>1077.3699999999999</v>
      </c>
      <c r="C6" s="11">
        <v>7517.35</v>
      </c>
      <c r="D6" s="11">
        <v>102489.83</v>
      </c>
      <c r="E6" s="11">
        <v>166422.43</v>
      </c>
      <c r="F6" s="11">
        <v>47856.08</v>
      </c>
      <c r="G6" s="11">
        <v>8481.2000000000007</v>
      </c>
      <c r="H6" s="11">
        <v>6072.46</v>
      </c>
      <c r="I6" s="12">
        <f t="shared" si="0"/>
        <v>339916.72000000003</v>
      </c>
    </row>
    <row r="7" spans="1:9" x14ac:dyDescent="0.25">
      <c r="A7" s="9" t="s">
        <v>36</v>
      </c>
      <c r="B7" s="10">
        <v>709.86</v>
      </c>
      <c r="C7" s="11">
        <v>14077.73</v>
      </c>
      <c r="D7" s="11">
        <v>426853.42</v>
      </c>
      <c r="E7" s="11">
        <v>667934.39</v>
      </c>
      <c r="F7" s="11">
        <v>352905.8</v>
      </c>
      <c r="G7" s="11">
        <v>289878.44</v>
      </c>
      <c r="H7" s="11">
        <v>75493.45</v>
      </c>
      <c r="I7" s="12">
        <f t="shared" si="0"/>
        <v>1827853.0899999999</v>
      </c>
    </row>
    <row r="8" spans="1:9" x14ac:dyDescent="0.25">
      <c r="A8" s="13" t="s">
        <v>10</v>
      </c>
      <c r="B8" s="14">
        <f>SUM(B4:B7)</f>
        <v>19259.02</v>
      </c>
      <c r="C8" s="15">
        <f t="shared" ref="C8:I8" si="1">SUM(C4:C7)</f>
        <v>97851.36</v>
      </c>
      <c r="D8" s="15">
        <f t="shared" si="1"/>
        <v>759897.5</v>
      </c>
      <c r="E8" s="15">
        <f t="shared" si="1"/>
        <v>1039268.81</v>
      </c>
      <c r="F8" s="15">
        <f t="shared" si="1"/>
        <v>554341</v>
      </c>
      <c r="G8" s="15">
        <f t="shared" si="1"/>
        <v>483838.80000000005</v>
      </c>
      <c r="H8" s="15">
        <f t="shared" si="1"/>
        <v>179009.64</v>
      </c>
      <c r="I8" s="17">
        <f t="shared" si="1"/>
        <v>3133466.13</v>
      </c>
    </row>
    <row r="9" spans="1:9" x14ac:dyDescent="0.25">
      <c r="A9" s="34" t="s">
        <v>48</v>
      </c>
      <c r="B9" s="35"/>
      <c r="C9" s="35"/>
      <c r="D9" s="35"/>
      <c r="E9" s="35"/>
      <c r="F9" s="35"/>
      <c r="G9" s="35"/>
      <c r="H9" s="35"/>
      <c r="I9" s="35"/>
    </row>
    <row r="10" spans="1:9" x14ac:dyDescent="0.25">
      <c r="A10" s="34" t="s">
        <v>49</v>
      </c>
      <c r="B10" s="35"/>
      <c r="C10" s="35"/>
      <c r="D10" s="35"/>
      <c r="E10" s="35"/>
      <c r="F10" s="35"/>
      <c r="G10" s="35"/>
      <c r="H10" s="35"/>
      <c r="I10" s="35"/>
    </row>
    <row r="11" spans="1:9" x14ac:dyDescent="0.25">
      <c r="A11" s="34" t="str">
        <f>IF(1&lt;2,"Lecture : "&amp;ROUND(F4,0)&amp;" personnes vivent dans un ménage immigré composé d'une personne seule sans famille. La personne de référence de ce ménage a entre 55 et 64 ans.","")</f>
        <v>Lecture : 138877 personnes vivent dans un ménage immigré composé d'une personne seule sans famille. La personne de référence de ce ménage a entre 55 et 64 ans.</v>
      </c>
      <c r="B11" s="35"/>
      <c r="C11" s="35"/>
      <c r="D11" s="35"/>
      <c r="E11" s="35"/>
      <c r="F11" s="35"/>
      <c r="G11" s="35"/>
      <c r="H11" s="35"/>
      <c r="I11" s="35"/>
    </row>
    <row r="12" spans="1:9" x14ac:dyDescent="0.25">
      <c r="A12" s="33" t="s">
        <v>87</v>
      </c>
      <c r="B12" s="35"/>
      <c r="C12" s="35"/>
      <c r="D12" s="35"/>
      <c r="E12" s="35"/>
      <c r="F12" s="35"/>
      <c r="G12" s="35"/>
      <c r="H12" s="35"/>
      <c r="I12" s="35"/>
    </row>
    <row r="13" spans="1:9" x14ac:dyDescent="0.25">
      <c r="B13" s="35"/>
      <c r="C13" s="35"/>
      <c r="D13" s="35"/>
      <c r="E13" s="35"/>
      <c r="F13" s="35"/>
      <c r="G13" s="35"/>
      <c r="H13" s="35"/>
    </row>
    <row r="14" spans="1:9" x14ac:dyDescent="0.25">
      <c r="A14" s="3" t="s">
        <v>11</v>
      </c>
      <c r="B14" s="35"/>
      <c r="C14" s="35"/>
      <c r="D14" s="35"/>
      <c r="E14" s="35"/>
      <c r="F14" s="35"/>
      <c r="G14" s="35"/>
      <c r="H14" s="35"/>
    </row>
    <row r="15" spans="1:9" x14ac:dyDescent="0.25">
      <c r="B15" s="19" t="s">
        <v>32</v>
      </c>
      <c r="C15" s="20" t="s">
        <v>26</v>
      </c>
      <c r="D15" s="20" t="s">
        <v>27</v>
      </c>
      <c r="E15" s="20" t="s">
        <v>28</v>
      </c>
      <c r="F15" s="20" t="s">
        <v>29</v>
      </c>
      <c r="G15" s="20" t="s">
        <v>30</v>
      </c>
      <c r="H15" s="18" t="s">
        <v>31</v>
      </c>
      <c r="I15" s="18" t="s">
        <v>1</v>
      </c>
    </row>
    <row r="16" spans="1:9" x14ac:dyDescent="0.25">
      <c r="A16" s="5" t="s">
        <v>33</v>
      </c>
      <c r="B16" s="6">
        <v>208336.77</v>
      </c>
      <c r="C16" s="7">
        <v>655327.36</v>
      </c>
      <c r="D16" s="7">
        <v>1603157.08</v>
      </c>
      <c r="E16" s="7">
        <v>1684797.42</v>
      </c>
      <c r="F16" s="7">
        <v>1570666.83</v>
      </c>
      <c r="G16" s="7">
        <v>2089358.39</v>
      </c>
      <c r="H16" s="7">
        <v>1552763.22</v>
      </c>
      <c r="I16" s="8">
        <f>SUM(B16:H16)</f>
        <v>9364407.0700000003</v>
      </c>
    </row>
    <row r="17" spans="1:9" x14ac:dyDescent="0.25">
      <c r="A17" s="9" t="s">
        <v>34</v>
      </c>
      <c r="B17" s="10">
        <v>24053.85</v>
      </c>
      <c r="C17" s="11">
        <v>86394.27</v>
      </c>
      <c r="D17" s="11">
        <v>142718.54999999999</v>
      </c>
      <c r="E17" s="11">
        <v>113364.5</v>
      </c>
      <c r="F17" s="11">
        <v>83926.77</v>
      </c>
      <c r="G17" s="11">
        <v>66121.5</v>
      </c>
      <c r="H17" s="11">
        <v>40326.33</v>
      </c>
      <c r="I17" s="12">
        <f t="shared" ref="I17:I19" si="2">SUM(B17:H17)</f>
        <v>556905.77</v>
      </c>
    </row>
    <row r="18" spans="1:9" x14ac:dyDescent="0.25">
      <c r="A18" s="9" t="s">
        <v>35</v>
      </c>
      <c r="B18" s="10">
        <v>18770.16</v>
      </c>
      <c r="C18" s="11">
        <v>79752.240000000005</v>
      </c>
      <c r="D18" s="11">
        <v>659496.52</v>
      </c>
      <c r="E18" s="11">
        <v>1188761.69</v>
      </c>
      <c r="F18" s="11">
        <v>264190.44</v>
      </c>
      <c r="G18" s="11">
        <v>38048.19</v>
      </c>
      <c r="H18" s="11">
        <v>59348.61</v>
      </c>
      <c r="I18" s="12">
        <f t="shared" si="2"/>
        <v>2308367.8499999996</v>
      </c>
    </row>
    <row r="19" spans="1:9" x14ac:dyDescent="0.25">
      <c r="A19" s="9" t="s">
        <v>36</v>
      </c>
      <c r="B19" s="10">
        <v>8586.7000000000007</v>
      </c>
      <c r="C19" s="11">
        <v>210318.79</v>
      </c>
      <c r="D19" s="11">
        <v>2944849.67</v>
      </c>
      <c r="E19" s="11">
        <v>4070042.63</v>
      </c>
      <c r="F19" s="11">
        <v>2583445.2599999998</v>
      </c>
      <c r="G19" s="11">
        <v>2486364.61</v>
      </c>
      <c r="H19" s="11">
        <v>829010.68</v>
      </c>
      <c r="I19" s="12">
        <f t="shared" si="2"/>
        <v>13132618.34</v>
      </c>
    </row>
    <row r="20" spans="1:9" x14ac:dyDescent="0.25">
      <c r="A20" s="13" t="s">
        <v>10</v>
      </c>
      <c r="B20" s="14">
        <f>SUM(B16:B19)</f>
        <v>259747.48</v>
      </c>
      <c r="C20" s="15">
        <f t="shared" ref="C20" si="3">SUM(C16:C19)</f>
        <v>1031792.66</v>
      </c>
      <c r="D20" s="15">
        <f t="shared" ref="D20" si="4">SUM(D16:D19)</f>
        <v>5350221.82</v>
      </c>
      <c r="E20" s="15">
        <f t="shared" ref="E20" si="5">SUM(E16:E19)</f>
        <v>7056966.2400000002</v>
      </c>
      <c r="F20" s="15">
        <f t="shared" ref="F20" si="6">SUM(F16:F19)</f>
        <v>4502229.3</v>
      </c>
      <c r="G20" s="15">
        <f t="shared" ref="G20" si="7">SUM(G16:G19)</f>
        <v>4679892.6899999995</v>
      </c>
      <c r="H20" s="15">
        <f t="shared" ref="H20" si="8">SUM(H16:H19)</f>
        <v>2481448.8400000003</v>
      </c>
      <c r="I20" s="17">
        <f t="shared" ref="I20" si="9">SUM(I16:I19)</f>
        <v>25362299.030000001</v>
      </c>
    </row>
    <row r="21" spans="1:9" x14ac:dyDescent="0.25">
      <c r="A21" s="34" t="s">
        <v>66</v>
      </c>
      <c r="B21" s="35"/>
      <c r="C21" s="35"/>
      <c r="D21" s="35"/>
      <c r="E21" s="35"/>
      <c r="F21" s="35"/>
      <c r="G21" s="35"/>
      <c r="H21" s="35"/>
      <c r="I21" s="35"/>
    </row>
    <row r="22" spans="1:9" x14ac:dyDescent="0.25">
      <c r="A22" s="34" t="s">
        <v>49</v>
      </c>
      <c r="B22" s="35"/>
      <c r="C22" s="35"/>
      <c r="D22" s="35"/>
      <c r="E22" s="35"/>
      <c r="F22" s="35"/>
      <c r="G22" s="35"/>
      <c r="H22" s="35"/>
      <c r="I22" s="35"/>
    </row>
    <row r="23" spans="1:9" x14ac:dyDescent="0.25">
      <c r="A23" s="34" t="str">
        <f>IF(1&lt;2,"Lecture : "&amp;ROUND(F16,0)&amp;" personnes vivent dans un ménage non immigré composé d'une personne seule sans famille. La personne de référence de ce ménage a entre 55 et 64 ans.")</f>
        <v>Lecture : 1570667 personnes vivent dans un ménage non immigré composé d'une personne seule sans famille. La personne de référence de ce ménage a entre 55 et 64 ans.</v>
      </c>
      <c r="B23" s="35"/>
      <c r="C23" s="35"/>
      <c r="D23" s="35"/>
      <c r="E23" s="35"/>
      <c r="F23" s="35"/>
      <c r="G23" s="35"/>
      <c r="H23" s="35"/>
      <c r="I23" s="35"/>
    </row>
    <row r="24" spans="1:9" x14ac:dyDescent="0.25">
      <c r="A24" s="33" t="s">
        <v>87</v>
      </c>
      <c r="B24" s="35"/>
      <c r="C24" s="35"/>
      <c r="D24" s="35"/>
      <c r="E24" s="35"/>
      <c r="F24" s="35"/>
      <c r="G24" s="35"/>
      <c r="H24" s="35"/>
      <c r="I24" s="35"/>
    </row>
    <row r="25" spans="1:9" x14ac:dyDescent="0.25">
      <c r="B25" s="35"/>
      <c r="C25" s="35"/>
      <c r="D25" s="35"/>
      <c r="E25" s="35"/>
      <c r="F25" s="35"/>
      <c r="G25" s="35"/>
      <c r="H25" s="35"/>
    </row>
    <row r="26" spans="1:9" x14ac:dyDescent="0.25">
      <c r="A26" s="3" t="s">
        <v>12</v>
      </c>
    </row>
    <row r="27" spans="1:9" x14ac:dyDescent="0.25">
      <c r="B27" s="19" t="s">
        <v>32</v>
      </c>
      <c r="C27" s="20" t="s">
        <v>26</v>
      </c>
      <c r="D27" s="20" t="s">
        <v>27</v>
      </c>
      <c r="E27" s="20" t="s">
        <v>28</v>
      </c>
      <c r="F27" s="20" t="s">
        <v>29</v>
      </c>
      <c r="G27" s="20" t="s">
        <v>30</v>
      </c>
      <c r="H27" s="18" t="s">
        <v>31</v>
      </c>
      <c r="I27" s="18" t="s">
        <v>1</v>
      </c>
    </row>
    <row r="28" spans="1:9" x14ac:dyDescent="0.25">
      <c r="A28" s="5" t="s">
        <v>33</v>
      </c>
      <c r="B28" s="6">
        <f t="shared" ref="B28:I32" si="10">B4+B16</f>
        <v>223387.28999999998</v>
      </c>
      <c r="C28" s="7">
        <f t="shared" si="10"/>
        <v>720556.28</v>
      </c>
      <c r="D28" s="7">
        <f t="shared" si="10"/>
        <v>1798541.35</v>
      </c>
      <c r="E28" s="7">
        <f t="shared" si="10"/>
        <v>1862898.8399999999</v>
      </c>
      <c r="F28" s="7">
        <f t="shared" si="10"/>
        <v>1709544.06</v>
      </c>
      <c r="G28" s="7">
        <f t="shared" si="10"/>
        <v>2266275.1999999997</v>
      </c>
      <c r="H28" s="7">
        <f t="shared" si="10"/>
        <v>1646604.44</v>
      </c>
      <c r="I28" s="8">
        <f t="shared" si="10"/>
        <v>10227807.460000001</v>
      </c>
    </row>
    <row r="29" spans="1:9" x14ac:dyDescent="0.25">
      <c r="A29" s="9" t="s">
        <v>34</v>
      </c>
      <c r="B29" s="10">
        <f t="shared" si="10"/>
        <v>26475.119999999999</v>
      </c>
      <c r="C29" s="11">
        <f t="shared" si="10"/>
        <v>97421.63</v>
      </c>
      <c r="D29" s="11">
        <f t="shared" si="10"/>
        <v>177888.53</v>
      </c>
      <c r="E29" s="11">
        <f t="shared" si="10"/>
        <v>140175.07</v>
      </c>
      <c r="F29" s="11">
        <f t="shared" si="10"/>
        <v>98628.66</v>
      </c>
      <c r="G29" s="11">
        <f t="shared" si="10"/>
        <v>74683.850000000006</v>
      </c>
      <c r="H29" s="11">
        <f t="shared" si="10"/>
        <v>43928.840000000004</v>
      </c>
      <c r="I29" s="12">
        <f t="shared" si="10"/>
        <v>659201.69999999995</v>
      </c>
    </row>
    <row r="30" spans="1:9" x14ac:dyDescent="0.25">
      <c r="A30" s="9" t="s">
        <v>35</v>
      </c>
      <c r="B30" s="10">
        <f t="shared" si="10"/>
        <v>19847.53</v>
      </c>
      <c r="C30" s="11">
        <f t="shared" si="10"/>
        <v>87269.590000000011</v>
      </c>
      <c r="D30" s="11">
        <f t="shared" si="10"/>
        <v>761986.35</v>
      </c>
      <c r="E30" s="11">
        <f t="shared" si="10"/>
        <v>1355184.1199999999</v>
      </c>
      <c r="F30" s="11">
        <f t="shared" si="10"/>
        <v>312046.52</v>
      </c>
      <c r="G30" s="11">
        <f t="shared" si="10"/>
        <v>46529.39</v>
      </c>
      <c r="H30" s="11">
        <f t="shared" si="10"/>
        <v>65421.07</v>
      </c>
      <c r="I30" s="12">
        <f t="shared" si="10"/>
        <v>2648284.5699999998</v>
      </c>
    </row>
    <row r="31" spans="1:9" x14ac:dyDescent="0.25">
      <c r="A31" s="9" t="s">
        <v>36</v>
      </c>
      <c r="B31" s="10">
        <f t="shared" si="10"/>
        <v>9296.5600000000013</v>
      </c>
      <c r="C31" s="11">
        <f t="shared" si="10"/>
        <v>224396.52000000002</v>
      </c>
      <c r="D31" s="11">
        <f t="shared" si="10"/>
        <v>3371703.09</v>
      </c>
      <c r="E31" s="11">
        <f t="shared" si="10"/>
        <v>4737977.0199999996</v>
      </c>
      <c r="F31" s="11">
        <f t="shared" si="10"/>
        <v>2936351.0599999996</v>
      </c>
      <c r="G31" s="11">
        <f t="shared" si="10"/>
        <v>2776243.05</v>
      </c>
      <c r="H31" s="11">
        <f t="shared" si="10"/>
        <v>904504.13</v>
      </c>
      <c r="I31" s="12">
        <f t="shared" si="10"/>
        <v>14960471.43</v>
      </c>
    </row>
    <row r="32" spans="1:9" x14ac:dyDescent="0.25">
      <c r="A32" s="13" t="s">
        <v>10</v>
      </c>
      <c r="B32" s="14">
        <f t="shared" si="10"/>
        <v>279006.5</v>
      </c>
      <c r="C32" s="15">
        <f t="shared" si="10"/>
        <v>1129644.02</v>
      </c>
      <c r="D32" s="15">
        <f t="shared" si="10"/>
        <v>6110119.3200000003</v>
      </c>
      <c r="E32" s="15">
        <f t="shared" si="10"/>
        <v>8096235.0500000007</v>
      </c>
      <c r="F32" s="15">
        <f t="shared" si="10"/>
        <v>5056570.3</v>
      </c>
      <c r="G32" s="15">
        <f t="shared" si="10"/>
        <v>5163731.4899999993</v>
      </c>
      <c r="H32" s="15">
        <f t="shared" si="10"/>
        <v>2660458.4800000004</v>
      </c>
      <c r="I32" s="17">
        <f t="shared" si="10"/>
        <v>28495765.16</v>
      </c>
    </row>
    <row r="33" spans="1:1" x14ac:dyDescent="0.25">
      <c r="A33" s="34" t="s">
        <v>49</v>
      </c>
    </row>
    <row r="34" spans="1:1" x14ac:dyDescent="0.25">
      <c r="A34" s="33" t="s">
        <v>87</v>
      </c>
    </row>
  </sheetData>
  <pageMargins left="0.7" right="0.7" top="0.75" bottom="0.75" header="0.3" footer="0.3"/>
  <pageSetup paperSize="9"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9" x14ac:dyDescent="0.25">
      <c r="A1" s="1" t="s">
        <v>37</v>
      </c>
    </row>
    <row r="2" spans="1:9" x14ac:dyDescent="0.25">
      <c r="A2" s="3" t="s">
        <v>0</v>
      </c>
    </row>
    <row r="3" spans="1:9" ht="36" x14ac:dyDescent="0.25">
      <c r="B3" s="21" t="s">
        <v>39</v>
      </c>
      <c r="C3" s="22" t="s">
        <v>40</v>
      </c>
      <c r="D3" s="22" t="s">
        <v>41</v>
      </c>
      <c r="E3" s="22" t="s">
        <v>42</v>
      </c>
      <c r="F3" s="22" t="s">
        <v>43</v>
      </c>
      <c r="G3" s="22" t="s">
        <v>44</v>
      </c>
      <c r="H3" s="23" t="s">
        <v>45</v>
      </c>
      <c r="I3" s="24" t="s">
        <v>10</v>
      </c>
    </row>
    <row r="4" spans="1:9" x14ac:dyDescent="0.25">
      <c r="A4" s="25" t="s">
        <v>38</v>
      </c>
      <c r="B4" s="31">
        <f>Men7_H!B4+Men7_F!B4</f>
        <v>1650129.94</v>
      </c>
      <c r="C4" s="26">
        <f>Men7_H!C4+Men7_F!C4</f>
        <v>352891.13</v>
      </c>
      <c r="D4" s="26">
        <f>Men7_H!D4+Men7_F!D4</f>
        <v>38.21</v>
      </c>
      <c r="E4" s="26">
        <f>Men7_H!E4+Men7_F!E4</f>
        <v>22.28</v>
      </c>
      <c r="F4" s="26">
        <f>Men7_H!F4+Men7_F!F4</f>
        <v>0</v>
      </c>
      <c r="G4" s="26">
        <f>Men7_H!G4+Men7_F!G4</f>
        <v>43669.95</v>
      </c>
      <c r="H4" s="32">
        <f>Men7_H!H4+Men7_F!H4</f>
        <v>39.43</v>
      </c>
      <c r="I4" s="12">
        <f>Men7_H!I4+Men7_F!I4</f>
        <v>2046790.94</v>
      </c>
    </row>
    <row r="5" spans="1:9" x14ac:dyDescent="0.25">
      <c r="A5" s="27" t="s">
        <v>25</v>
      </c>
      <c r="B5" s="31">
        <f>Men7_H!B5+Men7_F!B5</f>
        <v>404155.97</v>
      </c>
      <c r="C5" s="26">
        <f>Men7_H!C5+Men7_F!C5</f>
        <v>126833.1</v>
      </c>
      <c r="D5" s="26">
        <f>Men7_H!D5+Men7_F!D5</f>
        <v>3743.33</v>
      </c>
      <c r="E5" s="26">
        <f>Men7_H!E5+Men7_F!E5</f>
        <v>2249.3200000000002</v>
      </c>
      <c r="F5" s="26">
        <f>Men7_H!F5+Men7_F!F5</f>
        <v>1093.24</v>
      </c>
      <c r="G5" s="26">
        <f>Men7_H!G5+Men7_F!G5</f>
        <v>30266.57</v>
      </c>
      <c r="H5" s="32">
        <f>Men7_H!H5+Men7_F!H5</f>
        <v>15011.09</v>
      </c>
      <c r="I5" s="12">
        <f>Men7_H!I5+Men7_F!I5</f>
        <v>583352.62000000011</v>
      </c>
    </row>
    <row r="6" spans="1:9" x14ac:dyDescent="0.25">
      <c r="A6" s="27" t="s">
        <v>26</v>
      </c>
      <c r="B6" s="31">
        <f>Men7_H!B6+Men7_F!B6</f>
        <v>247672.99</v>
      </c>
      <c r="C6" s="26">
        <f>Men7_H!C6+Men7_F!C6</f>
        <v>79884.06</v>
      </c>
      <c r="D6" s="26">
        <f>Men7_H!D6+Men7_F!D6</f>
        <v>42590.14</v>
      </c>
      <c r="E6" s="26">
        <f>Men7_H!E6+Men7_F!E6</f>
        <v>33299.279999999999</v>
      </c>
      <c r="F6" s="26">
        <f>Men7_H!F6+Men7_F!F6</f>
        <v>7522.8499999999995</v>
      </c>
      <c r="G6" s="26">
        <f>Men7_H!G6+Men7_F!G6</f>
        <v>60149.55</v>
      </c>
      <c r="H6" s="32">
        <f>Men7_H!H6+Men7_F!H6</f>
        <v>65228.93</v>
      </c>
      <c r="I6" s="12">
        <f>Men7_H!I6+Men7_F!I6</f>
        <v>536347.80000000005</v>
      </c>
    </row>
    <row r="7" spans="1:9" x14ac:dyDescent="0.25">
      <c r="A7" s="27" t="s">
        <v>27</v>
      </c>
      <c r="B7" s="31">
        <f>Men7_H!B7+Men7_F!B7</f>
        <v>171731.61000000002</v>
      </c>
      <c r="C7" s="26">
        <f>Men7_H!C7+Men7_F!C7</f>
        <v>54625.25</v>
      </c>
      <c r="D7" s="26">
        <f>Men7_H!D7+Men7_F!D7</f>
        <v>232472.6</v>
      </c>
      <c r="E7" s="26">
        <f>Men7_H!E7+Men7_F!E7</f>
        <v>817553.42999999993</v>
      </c>
      <c r="F7" s="26">
        <f>Men7_H!F7+Men7_F!F7</f>
        <v>104999.87000000001</v>
      </c>
      <c r="G7" s="26">
        <f>Men7_H!G7+Men7_F!G7</f>
        <v>113452.25</v>
      </c>
      <c r="H7" s="32">
        <f>Men7_H!H7+Men7_F!H7</f>
        <v>195384.28</v>
      </c>
      <c r="I7" s="12">
        <f>Men7_H!I7+Men7_F!I7</f>
        <v>1690219.29</v>
      </c>
    </row>
    <row r="8" spans="1:9" x14ac:dyDescent="0.25">
      <c r="A8" s="27" t="s">
        <v>28</v>
      </c>
      <c r="B8" s="31">
        <f>Men7_H!B8+Men7_F!B8</f>
        <v>21911.800000000003</v>
      </c>
      <c r="C8" s="26">
        <f>Men7_H!C8+Men7_F!C8</f>
        <v>15325.84</v>
      </c>
      <c r="D8" s="26">
        <f>Men7_H!D8+Men7_F!D8</f>
        <v>211251.66999999998</v>
      </c>
      <c r="E8" s="26">
        <f>Men7_H!E8+Men7_F!E8</f>
        <v>1018484.1</v>
      </c>
      <c r="F8" s="26">
        <f>Men7_H!F8+Men7_F!F8</f>
        <v>165583.83000000002</v>
      </c>
      <c r="G8" s="26">
        <f>Men7_H!G8+Men7_F!G8</f>
        <v>63888.229999999996</v>
      </c>
      <c r="H8" s="32">
        <f>Men7_H!H8+Men7_F!H8</f>
        <v>178101.41999999998</v>
      </c>
      <c r="I8" s="12">
        <f>Men7_H!I8+Men7_F!I8</f>
        <v>1674546.8900000001</v>
      </c>
    </row>
    <row r="9" spans="1:9" x14ac:dyDescent="0.25">
      <c r="A9" s="27" t="s">
        <v>29</v>
      </c>
      <c r="B9" s="31">
        <f>Men7_H!B9+Men7_F!B9</f>
        <v>1828.6399999999999</v>
      </c>
      <c r="C9" s="26">
        <f>Men7_H!C9+Men7_F!C9</f>
        <v>6261.6900000000005</v>
      </c>
      <c r="D9" s="26">
        <f>Men7_H!D9+Men7_F!D9</f>
        <v>347985.01</v>
      </c>
      <c r="E9" s="26">
        <f>Men7_H!E9+Men7_F!E9</f>
        <v>299392.32999999996</v>
      </c>
      <c r="F9" s="26">
        <f>Men7_H!F9+Men7_F!F9</f>
        <v>50030.9</v>
      </c>
      <c r="G9" s="26">
        <f>Men7_H!G9+Men7_F!G9</f>
        <v>37010.58</v>
      </c>
      <c r="H9" s="32">
        <f>Men7_H!H9+Men7_F!H9</f>
        <v>138877.22999999998</v>
      </c>
      <c r="I9" s="12">
        <f>Men7_H!I9+Men7_F!I9</f>
        <v>881386.37999999989</v>
      </c>
    </row>
    <row r="10" spans="1:9" x14ac:dyDescent="0.25">
      <c r="A10" s="27" t="s">
        <v>30</v>
      </c>
      <c r="B10" s="31">
        <f>Men7_H!B10+Men7_F!B10</f>
        <v>95.89</v>
      </c>
      <c r="C10" s="26">
        <f>Men7_H!C10+Men7_F!C10</f>
        <v>1985.95</v>
      </c>
      <c r="D10" s="26">
        <f>Men7_H!D10+Men7_F!D10</f>
        <v>446235.89</v>
      </c>
      <c r="E10" s="26">
        <f>Men7_H!E10+Men7_F!E10</f>
        <v>132715.5</v>
      </c>
      <c r="F10" s="26">
        <f>Men7_H!F10+Men7_F!F10</f>
        <v>18099.43</v>
      </c>
      <c r="G10" s="26">
        <f>Men7_H!G10+Men7_F!G10</f>
        <v>38158.720000000001</v>
      </c>
      <c r="H10" s="32">
        <f>Men7_H!H10+Men7_F!H10</f>
        <v>176916.81</v>
      </c>
      <c r="I10" s="12">
        <f>Men7_H!I10+Men7_F!I10</f>
        <v>814208.19000000006</v>
      </c>
    </row>
    <row r="11" spans="1:9" x14ac:dyDescent="0.25">
      <c r="A11" s="30" t="s">
        <v>31</v>
      </c>
      <c r="B11" s="31">
        <f>Men7_H!B11+Men7_F!B11</f>
        <v>0</v>
      </c>
      <c r="C11" s="26">
        <f>Men7_H!C11+Men7_F!C11</f>
        <v>2.72</v>
      </c>
      <c r="D11" s="26">
        <f>Men7_H!D11+Men7_F!D11</f>
        <v>94811.02</v>
      </c>
      <c r="E11" s="26">
        <f>Men7_H!E11+Men7_F!E11</f>
        <v>15340.74</v>
      </c>
      <c r="F11" s="26">
        <f>Men7_H!F11+Men7_F!F11</f>
        <v>10562.74</v>
      </c>
      <c r="G11" s="26">
        <f>Men7_H!G11+Men7_F!G11</f>
        <v>17789.46</v>
      </c>
      <c r="H11" s="32">
        <f>Men7_H!H11+Men7_F!H11</f>
        <v>93841.22</v>
      </c>
      <c r="I11" s="12">
        <f>Men7_H!I11+Men7_F!I11</f>
        <v>232347.9</v>
      </c>
    </row>
    <row r="12" spans="1:9" x14ac:dyDescent="0.25">
      <c r="A12" s="29" t="s">
        <v>10</v>
      </c>
      <c r="B12" s="14">
        <f>Men7_H!B12+Men7_F!B12</f>
        <v>2497526.8400000003</v>
      </c>
      <c r="C12" s="15">
        <f>Men7_H!C12+Men7_F!C12</f>
        <v>637809.74</v>
      </c>
      <c r="D12" s="15">
        <f>Men7_H!D12+Men7_F!D12</f>
        <v>1379127.87</v>
      </c>
      <c r="E12" s="15">
        <f>Men7_H!E12+Men7_F!E12</f>
        <v>2319056.9799999995</v>
      </c>
      <c r="F12" s="15">
        <f>Men7_H!F12+Men7_F!F12</f>
        <v>357892.86000000004</v>
      </c>
      <c r="G12" s="15">
        <f>Men7_H!G12+Men7_F!G12</f>
        <v>404385.31</v>
      </c>
      <c r="H12" s="16">
        <f>Men7_H!H12+Men7_F!H12</f>
        <v>863400.41</v>
      </c>
      <c r="I12" s="17">
        <f>Men7_H!I12+Men7_F!I12</f>
        <v>8459200.0099999998</v>
      </c>
    </row>
    <row r="13" spans="1:9" x14ac:dyDescent="0.25">
      <c r="A13" s="34" t="s">
        <v>48</v>
      </c>
      <c r="B13" s="35"/>
      <c r="C13" s="35"/>
      <c r="D13" s="35"/>
      <c r="E13" s="35"/>
      <c r="F13" s="35"/>
      <c r="G13" s="35"/>
      <c r="H13" s="35"/>
      <c r="I13" s="35"/>
    </row>
    <row r="14" spans="1:9" x14ac:dyDescent="0.25">
      <c r="A14" s="34" t="s">
        <v>49</v>
      </c>
      <c r="B14" s="35"/>
      <c r="C14" s="35"/>
      <c r="D14" s="35"/>
      <c r="E14" s="35"/>
      <c r="F14" s="35"/>
      <c r="G14" s="35"/>
      <c r="H14" s="35"/>
      <c r="I14" s="35"/>
    </row>
    <row r="15" spans="1:9" x14ac:dyDescent="0.25">
      <c r="A15" s="34" t="str">
        <f>IF(1&lt;2,"Lecture : "&amp;ROUND(E5,0)&amp;" personnes âgés de 15 à 19 ans vivent dans un ménage immigré composé d'adultes d'un couple avec enfant(s). ","")</f>
        <v xml:space="preserve">Lecture : 2249 personnes âgés de 15 à 19 ans vivent dans un ménage immigré composé d'adultes d'un couple avec enfant(s). </v>
      </c>
      <c r="B15" s="35"/>
      <c r="C15" s="35"/>
      <c r="D15" s="35"/>
      <c r="E15" s="35"/>
      <c r="F15" s="35"/>
      <c r="G15" s="35"/>
      <c r="H15" s="35"/>
      <c r="I15" s="35"/>
    </row>
    <row r="16" spans="1:9" x14ac:dyDescent="0.25">
      <c r="A16" s="33" t="s">
        <v>87</v>
      </c>
      <c r="B16" s="35"/>
      <c r="C16" s="35"/>
      <c r="D16" s="35"/>
      <c r="E16" s="35"/>
      <c r="F16" s="35"/>
      <c r="G16" s="35"/>
      <c r="H16" s="35"/>
      <c r="I16" s="35"/>
    </row>
    <row r="18" spans="1:9" x14ac:dyDescent="0.25">
      <c r="A18" s="3" t="s">
        <v>11</v>
      </c>
    </row>
    <row r="19" spans="1:9" ht="36" x14ac:dyDescent="0.25">
      <c r="B19" s="21" t="s">
        <v>39</v>
      </c>
      <c r="C19" s="22" t="s">
        <v>40</v>
      </c>
      <c r="D19" s="22" t="s">
        <v>41</v>
      </c>
      <c r="E19" s="22" t="s">
        <v>42</v>
      </c>
      <c r="F19" s="22" t="s">
        <v>43</v>
      </c>
      <c r="G19" s="22" t="s">
        <v>44</v>
      </c>
      <c r="H19" s="23" t="s">
        <v>45</v>
      </c>
      <c r="I19" s="24" t="s">
        <v>10</v>
      </c>
    </row>
    <row r="20" spans="1:9" x14ac:dyDescent="0.25">
      <c r="A20" s="25" t="s">
        <v>38</v>
      </c>
      <c r="B20" s="31">
        <f>Men7_H!B20+Men7_F!B20</f>
        <v>7669123.7699999996</v>
      </c>
      <c r="C20" s="26">
        <f>Men7_H!C20+Men7_F!C20</f>
        <v>1763350.63</v>
      </c>
      <c r="D20" s="26">
        <f>Men7_H!D20+Men7_F!D20</f>
        <v>77.55</v>
      </c>
      <c r="E20" s="26">
        <f>Men7_H!E20+Men7_F!E20</f>
        <v>30.83</v>
      </c>
      <c r="F20" s="26">
        <f>Men7_H!F20+Men7_F!F20</f>
        <v>18.05</v>
      </c>
      <c r="G20" s="26">
        <f>Men7_H!G20+Men7_F!G20</f>
        <v>138639.79</v>
      </c>
      <c r="H20" s="32">
        <f>Men7_H!H20+Men7_F!H20</f>
        <v>839.32999999999993</v>
      </c>
      <c r="I20" s="12">
        <f>Men7_H!I20+Men7_F!I20</f>
        <v>9572079.9499999993</v>
      </c>
    </row>
    <row r="21" spans="1:9" x14ac:dyDescent="0.25">
      <c r="A21" s="27" t="s">
        <v>25</v>
      </c>
      <c r="B21" s="31">
        <f>Men7_H!B21+Men7_F!B21</f>
        <v>2019680.6400000001</v>
      </c>
      <c r="C21" s="26">
        <f>Men7_H!C21+Men7_F!C21</f>
        <v>779485.4</v>
      </c>
      <c r="D21" s="26">
        <f>Men7_H!D21+Men7_F!D21</f>
        <v>38983.800000000003</v>
      </c>
      <c r="E21" s="26">
        <f>Men7_H!E21+Men7_F!E21</f>
        <v>7845.08</v>
      </c>
      <c r="F21" s="26">
        <f>Men7_H!F21+Men7_F!F21</f>
        <v>5436.24</v>
      </c>
      <c r="G21" s="26">
        <f>Men7_H!G21+Men7_F!G21</f>
        <v>136803.6</v>
      </c>
      <c r="H21" s="32">
        <f>Men7_H!H21+Men7_F!H21</f>
        <v>207497.44</v>
      </c>
      <c r="I21" s="12">
        <f>Men7_H!I21+Men7_F!I21</f>
        <v>3195732.2</v>
      </c>
    </row>
    <row r="22" spans="1:9" x14ac:dyDescent="0.25">
      <c r="A22" s="27" t="s">
        <v>26</v>
      </c>
      <c r="B22" s="31">
        <f>Men7_H!B22+Men7_F!B22</f>
        <v>927085.67999999993</v>
      </c>
      <c r="C22" s="26">
        <f>Men7_H!C22+Men7_F!C22</f>
        <v>405497.92</v>
      </c>
      <c r="D22" s="26">
        <f>Men7_H!D22+Men7_F!D22</f>
        <v>513629.02</v>
      </c>
      <c r="E22" s="26">
        <f>Men7_H!E22+Men7_F!E22</f>
        <v>157540.98000000001</v>
      </c>
      <c r="F22" s="26">
        <f>Men7_H!F22+Men7_F!F22</f>
        <v>46060.32</v>
      </c>
      <c r="G22" s="26">
        <f>Men7_H!G22+Men7_F!G22</f>
        <v>274170.18</v>
      </c>
      <c r="H22" s="32">
        <f>Men7_H!H22+Men7_F!H22</f>
        <v>655327.35000000009</v>
      </c>
      <c r="I22" s="12">
        <f>Men7_H!I22+Men7_F!I22</f>
        <v>2979311.45</v>
      </c>
    </row>
    <row r="23" spans="1:9" x14ac:dyDescent="0.25">
      <c r="A23" s="27" t="s">
        <v>27</v>
      </c>
      <c r="B23" s="31">
        <f>Men7_H!B23+Men7_F!B23</f>
        <v>499156.29</v>
      </c>
      <c r="C23" s="26">
        <f>Men7_H!C23+Men7_F!C23</f>
        <v>303534.53000000003</v>
      </c>
      <c r="D23" s="26">
        <f>Men7_H!D23+Men7_F!D23</f>
        <v>1792295.8599999999</v>
      </c>
      <c r="E23" s="26">
        <f>Men7_H!E23+Men7_F!E23</f>
        <v>4762496.7300000004</v>
      </c>
      <c r="F23" s="26">
        <f>Men7_H!F23+Men7_F!F23</f>
        <v>572707.91999999993</v>
      </c>
      <c r="G23" s="26">
        <f>Men7_H!G23+Men7_F!G23</f>
        <v>350054.32</v>
      </c>
      <c r="H23" s="32">
        <f>Men7_H!H23+Men7_F!H23</f>
        <v>1603157.08</v>
      </c>
      <c r="I23" s="12">
        <f>Men7_H!I23+Men7_F!I23</f>
        <v>9883402.7300000004</v>
      </c>
    </row>
    <row r="24" spans="1:9" x14ac:dyDescent="0.25">
      <c r="A24" s="27" t="s">
        <v>28</v>
      </c>
      <c r="B24" s="31">
        <f>Men7_H!B24+Men7_F!B24</f>
        <v>110455.36</v>
      </c>
      <c r="C24" s="26">
        <f>Men7_H!C24+Men7_F!C24</f>
        <v>185890.47999999998</v>
      </c>
      <c r="D24" s="26">
        <f>Men7_H!D24+Men7_F!D24</f>
        <v>1814830.8199999998</v>
      </c>
      <c r="E24" s="26">
        <f>Men7_H!E24+Men7_F!E24</f>
        <v>5994368.7200000007</v>
      </c>
      <c r="F24" s="26">
        <f>Men7_H!F24+Men7_F!F24</f>
        <v>1103225.76</v>
      </c>
      <c r="G24" s="26">
        <f>Men7_H!G24+Men7_F!G24</f>
        <v>243891.93</v>
      </c>
      <c r="H24" s="32">
        <f>Men7_H!H24+Men7_F!H24</f>
        <v>1684797.4100000001</v>
      </c>
      <c r="I24" s="12">
        <f>Men7_H!I24+Men7_F!I24</f>
        <v>11137460.48</v>
      </c>
    </row>
    <row r="25" spans="1:9" x14ac:dyDescent="0.25">
      <c r="A25" s="27" t="s">
        <v>29</v>
      </c>
      <c r="B25" s="31">
        <f>Men7_H!B25+Men7_F!B25</f>
        <v>15120.5</v>
      </c>
      <c r="C25" s="26">
        <f>Men7_H!C25+Men7_F!C25</f>
        <v>85568.459999999992</v>
      </c>
      <c r="D25" s="26">
        <f>Men7_H!D25+Men7_F!D25</f>
        <v>3761368.71</v>
      </c>
      <c r="E25" s="26">
        <f>Men7_H!E25+Men7_F!E25</f>
        <v>1202394.72</v>
      </c>
      <c r="F25" s="26">
        <f>Men7_H!F25+Men7_F!F25</f>
        <v>302206.27</v>
      </c>
      <c r="G25" s="26">
        <f>Men7_H!G25+Men7_F!G25</f>
        <v>199344.57</v>
      </c>
      <c r="H25" s="32">
        <f>Men7_H!H25+Men7_F!H25</f>
        <v>1570666.83</v>
      </c>
      <c r="I25" s="12">
        <f>Men7_H!I25+Men7_F!I25</f>
        <v>7136670.0600000005</v>
      </c>
    </row>
    <row r="26" spans="1:9" x14ac:dyDescent="0.25">
      <c r="A26" s="27" t="s">
        <v>30</v>
      </c>
      <c r="B26" s="31">
        <f>Men7_H!B26+Men7_F!B26</f>
        <v>966.4</v>
      </c>
      <c r="C26" s="26">
        <f>Men7_H!C26+Men7_F!C26</f>
        <v>22281.34</v>
      </c>
      <c r="D26" s="26">
        <f>Men7_H!D26+Men7_F!D26</f>
        <v>4648168.04</v>
      </c>
      <c r="E26" s="26">
        <f>Men7_H!E26+Men7_F!E26</f>
        <v>357022.87</v>
      </c>
      <c r="F26" s="26">
        <f>Men7_H!F26+Men7_F!F26</f>
        <v>179266.9</v>
      </c>
      <c r="G26" s="26">
        <f>Men7_H!G26+Men7_F!G26</f>
        <v>211547.40000000002</v>
      </c>
      <c r="H26" s="32">
        <f>Men7_H!H26+Men7_F!H26</f>
        <v>2089358.39</v>
      </c>
      <c r="I26" s="12">
        <f>Men7_H!I26+Men7_F!I26</f>
        <v>7508611.3399999999</v>
      </c>
    </row>
    <row r="27" spans="1:9" x14ac:dyDescent="0.25">
      <c r="A27" s="30" t="s">
        <v>31</v>
      </c>
      <c r="B27" s="31">
        <f>Men7_H!B27+Men7_F!B27</f>
        <v>0</v>
      </c>
      <c r="C27" s="26">
        <f>Men7_H!C27+Men7_F!C27</f>
        <v>200.63</v>
      </c>
      <c r="D27" s="26">
        <f>Men7_H!D27+Men7_F!D27</f>
        <v>1233794.79</v>
      </c>
      <c r="E27" s="26">
        <f>Men7_H!E27+Men7_F!E27</f>
        <v>66653.570000000007</v>
      </c>
      <c r="F27" s="26">
        <f>Men7_H!F27+Men7_F!F27</f>
        <v>146977.77000000002</v>
      </c>
      <c r="G27" s="26">
        <f>Men7_H!G27+Men7_F!G27</f>
        <v>137591.18</v>
      </c>
      <c r="H27" s="32">
        <f>Men7_H!H27+Men7_F!H27</f>
        <v>1552763.23</v>
      </c>
      <c r="I27" s="12">
        <f>Men7_H!I27+Men7_F!I27</f>
        <v>3137981.17</v>
      </c>
    </row>
    <row r="28" spans="1:9" x14ac:dyDescent="0.25">
      <c r="A28" s="29" t="s">
        <v>10</v>
      </c>
      <c r="B28" s="14">
        <f>Men7_H!B28+Men7_F!B28</f>
        <v>11241588.640000001</v>
      </c>
      <c r="C28" s="15">
        <f>Men7_H!C28+Men7_F!C28</f>
        <v>3545809.39</v>
      </c>
      <c r="D28" s="15">
        <f>Men7_H!D28+Men7_F!D28</f>
        <v>13803148.59</v>
      </c>
      <c r="E28" s="15">
        <f>Men7_H!E28+Men7_F!E28</f>
        <v>12548353.5</v>
      </c>
      <c r="F28" s="15">
        <f>Men7_H!F28+Men7_F!F28</f>
        <v>2355899.23</v>
      </c>
      <c r="G28" s="15">
        <f>Men7_H!G28+Men7_F!G28</f>
        <v>1692042.9700000002</v>
      </c>
      <c r="H28" s="16">
        <f>Men7_H!H28+Men7_F!H28</f>
        <v>9364407.0600000005</v>
      </c>
      <c r="I28" s="17">
        <f>Men7_H!I28+Men7_F!I28</f>
        <v>54551249.380000003</v>
      </c>
    </row>
    <row r="29" spans="1:9" x14ac:dyDescent="0.25">
      <c r="A29" s="34" t="s">
        <v>66</v>
      </c>
      <c r="B29" s="35"/>
      <c r="C29" s="35"/>
      <c r="D29" s="35"/>
      <c r="E29" s="35"/>
      <c r="F29" s="35"/>
      <c r="G29" s="35"/>
      <c r="H29" s="35"/>
      <c r="I29" s="35"/>
    </row>
    <row r="30" spans="1:9" x14ac:dyDescent="0.25">
      <c r="A30" s="34" t="s">
        <v>49</v>
      </c>
      <c r="B30" s="35"/>
      <c r="C30" s="35"/>
      <c r="D30" s="35"/>
      <c r="E30" s="35"/>
      <c r="F30" s="35"/>
      <c r="G30" s="35"/>
      <c r="H30" s="35"/>
      <c r="I30" s="35"/>
    </row>
    <row r="31" spans="1:9" x14ac:dyDescent="0.25">
      <c r="A31" s="34" t="str">
        <f>IF(1&lt;2,"Lecture : "&amp;ROUND(E21,0)&amp;" personnes âgés de 15 à 19 ans vivent dans un ménage immigré composé d'adultes d'un couple avec enfant(s). ","")</f>
        <v xml:space="preserve">Lecture : 7845 personnes âgés de 15 à 19 ans vivent dans un ménage immigré composé d'adultes d'un couple avec enfant(s). </v>
      </c>
      <c r="B31" s="35"/>
      <c r="C31" s="35"/>
      <c r="D31" s="35"/>
      <c r="E31" s="35"/>
      <c r="F31" s="35"/>
      <c r="G31" s="35"/>
      <c r="H31" s="35"/>
      <c r="I31" s="35"/>
    </row>
    <row r="32" spans="1:9"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Men7_H!B36+Men7_F!B36</f>
        <v>9319253.7100000009</v>
      </c>
      <c r="C36" s="26">
        <f>Men7_H!C36+Men7_F!C36</f>
        <v>2116241.7599999998</v>
      </c>
      <c r="D36" s="26">
        <f>Men7_H!D36+Men7_F!D36</f>
        <v>115.75999999999999</v>
      </c>
      <c r="E36" s="26">
        <f>Men7_H!E36+Men7_F!E36</f>
        <v>53.11</v>
      </c>
      <c r="F36" s="26">
        <f>Men7_H!F36+Men7_F!F36</f>
        <v>18.05</v>
      </c>
      <c r="G36" s="26">
        <f>Men7_H!G36+Men7_F!G36</f>
        <v>182309.74</v>
      </c>
      <c r="H36" s="32">
        <f>Men7_H!H36+Men7_F!H36</f>
        <v>878.76</v>
      </c>
      <c r="I36" s="12">
        <f>Men7_H!I36+Men7_F!I36</f>
        <v>11618870.890000001</v>
      </c>
    </row>
    <row r="37" spans="1:9" x14ac:dyDescent="0.25">
      <c r="A37" s="27" t="s">
        <v>25</v>
      </c>
      <c r="B37" s="31">
        <f>Men7_H!B37+Men7_F!B37</f>
        <v>2423836.6100000003</v>
      </c>
      <c r="C37" s="26">
        <f>Men7_H!C37+Men7_F!C37</f>
        <v>906318.5</v>
      </c>
      <c r="D37" s="26">
        <f>Men7_H!D37+Men7_F!D37</f>
        <v>42727.13</v>
      </c>
      <c r="E37" s="26">
        <f>Men7_H!E37+Men7_F!E37</f>
        <v>10094.4</v>
      </c>
      <c r="F37" s="26">
        <f>Men7_H!F37+Men7_F!F37</f>
        <v>6529.48</v>
      </c>
      <c r="G37" s="26">
        <f>Men7_H!G37+Men7_F!G37</f>
        <v>167070.16999999998</v>
      </c>
      <c r="H37" s="32">
        <f>Men7_H!H37+Men7_F!H37</f>
        <v>222508.53</v>
      </c>
      <c r="I37" s="12">
        <f>Men7_H!I37+Men7_F!I37</f>
        <v>3779084.8200000003</v>
      </c>
    </row>
    <row r="38" spans="1:9" x14ac:dyDescent="0.25">
      <c r="A38" s="27" t="s">
        <v>26</v>
      </c>
      <c r="B38" s="31">
        <f>Men7_H!B38+Men7_F!B38</f>
        <v>1174758.67</v>
      </c>
      <c r="C38" s="26">
        <f>Men7_H!C38+Men7_F!C38</f>
        <v>485381.98</v>
      </c>
      <c r="D38" s="26">
        <f>Men7_H!D38+Men7_F!D38</f>
        <v>556219.16</v>
      </c>
      <c r="E38" s="26">
        <f>Men7_H!E38+Men7_F!E38</f>
        <v>190840.26</v>
      </c>
      <c r="F38" s="26">
        <f>Men7_H!F38+Men7_F!F38</f>
        <v>53583.17</v>
      </c>
      <c r="G38" s="26">
        <f>Men7_H!G38+Men7_F!G38</f>
        <v>334319.73</v>
      </c>
      <c r="H38" s="32">
        <f>Men7_H!H38+Men7_F!H38</f>
        <v>720556.28</v>
      </c>
      <c r="I38" s="12">
        <f>Men7_H!I38+Men7_F!I38</f>
        <v>3515659.25</v>
      </c>
    </row>
    <row r="39" spans="1:9" x14ac:dyDescent="0.25">
      <c r="A39" s="27" t="s">
        <v>27</v>
      </c>
      <c r="B39" s="31">
        <f>Men7_H!B39+Men7_F!B39</f>
        <v>670887.9</v>
      </c>
      <c r="C39" s="26">
        <f>Men7_H!C39+Men7_F!C39</f>
        <v>358159.78</v>
      </c>
      <c r="D39" s="26">
        <f>Men7_H!D39+Men7_F!D39</f>
        <v>2024768.46</v>
      </c>
      <c r="E39" s="26">
        <f>Men7_H!E39+Men7_F!E39</f>
        <v>5580050.1600000001</v>
      </c>
      <c r="F39" s="26">
        <f>Men7_H!F39+Men7_F!F39</f>
        <v>677707.79</v>
      </c>
      <c r="G39" s="26">
        <f>Men7_H!G39+Men7_F!G39</f>
        <v>463506.57000000007</v>
      </c>
      <c r="H39" s="32">
        <f>Men7_H!H39+Men7_F!H39</f>
        <v>1798541.3599999999</v>
      </c>
      <c r="I39" s="12">
        <f>Men7_H!I39+Men7_F!I39</f>
        <v>11573622.02</v>
      </c>
    </row>
    <row r="40" spans="1:9" x14ac:dyDescent="0.25">
      <c r="A40" s="27" t="s">
        <v>28</v>
      </c>
      <c r="B40" s="31">
        <f>Men7_H!B40+Men7_F!B40</f>
        <v>132367.16</v>
      </c>
      <c r="C40" s="26">
        <f>Men7_H!C40+Men7_F!C40</f>
        <v>201216.32</v>
      </c>
      <c r="D40" s="26">
        <f>Men7_H!D40+Men7_F!D40</f>
        <v>2026082.49</v>
      </c>
      <c r="E40" s="26">
        <f>Men7_H!E40+Men7_F!E40</f>
        <v>7012852.8200000003</v>
      </c>
      <c r="F40" s="26">
        <f>Men7_H!F40+Men7_F!F40</f>
        <v>1268809.5900000001</v>
      </c>
      <c r="G40" s="26">
        <f>Men7_H!G40+Men7_F!G40</f>
        <v>307780.15999999997</v>
      </c>
      <c r="H40" s="32">
        <f>Men7_H!H40+Men7_F!H40</f>
        <v>1862898.83</v>
      </c>
      <c r="I40" s="12">
        <f>Men7_H!I40+Men7_F!I40</f>
        <v>12812007.370000001</v>
      </c>
    </row>
    <row r="41" spans="1:9" x14ac:dyDescent="0.25">
      <c r="A41" s="27" t="s">
        <v>29</v>
      </c>
      <c r="B41" s="31">
        <f>Men7_H!B41+Men7_F!B41</f>
        <v>16949.14</v>
      </c>
      <c r="C41" s="26">
        <f>Men7_H!C41+Men7_F!C41</f>
        <v>91830.15</v>
      </c>
      <c r="D41" s="26">
        <f>Men7_H!D41+Men7_F!D41</f>
        <v>4109353.7199999997</v>
      </c>
      <c r="E41" s="26">
        <f>Men7_H!E41+Men7_F!E41</f>
        <v>1501787.0499999998</v>
      </c>
      <c r="F41" s="26">
        <f>Men7_H!F41+Men7_F!F41</f>
        <v>352237.17</v>
      </c>
      <c r="G41" s="26">
        <f>Men7_H!G41+Men7_F!G41</f>
        <v>236355.15</v>
      </c>
      <c r="H41" s="32">
        <f>Men7_H!H41+Men7_F!H41</f>
        <v>1709544.06</v>
      </c>
      <c r="I41" s="12">
        <f>Men7_H!I41+Men7_F!I41</f>
        <v>8018056.4400000004</v>
      </c>
    </row>
    <row r="42" spans="1:9" x14ac:dyDescent="0.25">
      <c r="A42" s="27" t="s">
        <v>30</v>
      </c>
      <c r="B42" s="31">
        <f>Men7_H!B42+Men7_F!B42</f>
        <v>1062.29</v>
      </c>
      <c r="C42" s="26">
        <f>Men7_H!C42+Men7_F!C42</f>
        <v>24267.29</v>
      </c>
      <c r="D42" s="26">
        <f>Men7_H!D42+Men7_F!D42</f>
        <v>5094403.93</v>
      </c>
      <c r="E42" s="26">
        <f>Men7_H!E42+Men7_F!E42</f>
        <v>489738.37</v>
      </c>
      <c r="F42" s="26">
        <f>Men7_H!F42+Men7_F!F42</f>
        <v>197366.33000000002</v>
      </c>
      <c r="G42" s="26">
        <f>Men7_H!G42+Men7_F!G42</f>
        <v>249706.12</v>
      </c>
      <c r="H42" s="32">
        <f>Men7_H!H42+Men7_F!H42</f>
        <v>2266275.1999999997</v>
      </c>
      <c r="I42" s="12">
        <f>Men7_H!I42+Men7_F!I42</f>
        <v>8322819.5299999993</v>
      </c>
    </row>
    <row r="43" spans="1:9" x14ac:dyDescent="0.25">
      <c r="A43" s="30" t="s">
        <v>31</v>
      </c>
      <c r="B43" s="31">
        <f>Men7_H!B43+Men7_F!B43</f>
        <v>0</v>
      </c>
      <c r="C43" s="26">
        <f>Men7_H!C43+Men7_F!C43</f>
        <v>203.35</v>
      </c>
      <c r="D43" s="26">
        <f>Men7_H!D43+Men7_F!D43</f>
        <v>1328605.81</v>
      </c>
      <c r="E43" s="26">
        <f>Men7_H!E43+Men7_F!E43</f>
        <v>81994.31</v>
      </c>
      <c r="F43" s="26">
        <f>Men7_H!F43+Men7_F!F43</f>
        <v>157540.51</v>
      </c>
      <c r="G43" s="26">
        <f>Men7_H!G43+Men7_F!G43</f>
        <v>155380.63999999998</v>
      </c>
      <c r="H43" s="32">
        <f>Men7_H!H43+Men7_F!H43</f>
        <v>1646604.45</v>
      </c>
      <c r="I43" s="12">
        <f>Men7_H!I43+Men7_F!I43</f>
        <v>3370329.0700000003</v>
      </c>
    </row>
    <row r="44" spans="1:9" x14ac:dyDescent="0.25">
      <c r="A44" s="29" t="s">
        <v>10</v>
      </c>
      <c r="B44" s="14">
        <f>Men7_H!B44+Men7_F!B44</f>
        <v>13739115.48</v>
      </c>
      <c r="C44" s="15">
        <f>Men7_H!C44+Men7_F!C44</f>
        <v>4183619.13</v>
      </c>
      <c r="D44" s="15">
        <f>Men7_H!D44+Men7_F!D44</f>
        <v>15182276.460000001</v>
      </c>
      <c r="E44" s="15">
        <f>Men7_H!E44+Men7_F!E44</f>
        <v>14867410.48</v>
      </c>
      <c r="F44" s="15">
        <f>Men7_H!F44+Men7_F!F44</f>
        <v>2713792.09</v>
      </c>
      <c r="G44" s="15">
        <f>Men7_H!G44+Men7_F!G44</f>
        <v>2096428.28</v>
      </c>
      <c r="H44" s="16">
        <f>Men7_H!H44+Men7_F!H44</f>
        <v>10227807.470000001</v>
      </c>
      <c r="I44" s="17">
        <f>Men7_H!I44+Men7_F!I44</f>
        <v>63010449.390000001</v>
      </c>
    </row>
    <row r="45" spans="1:9" x14ac:dyDescent="0.25">
      <c r="A45" s="34" t="s">
        <v>49</v>
      </c>
    </row>
    <row r="46" spans="1:9" x14ac:dyDescent="0.25">
      <c r="A46" s="33" t="s">
        <v>87</v>
      </c>
    </row>
  </sheetData>
  <pageMargins left="0.7" right="0.7" top="0.75" bottom="0.75" header="0.3" footer="0.3"/>
  <pageSetup paperSize="9" scale="6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16" x14ac:dyDescent="0.25">
      <c r="A1" s="1" t="s">
        <v>46</v>
      </c>
    </row>
    <row r="2" spans="1:16" x14ac:dyDescent="0.25">
      <c r="A2" s="3" t="s">
        <v>0</v>
      </c>
    </row>
    <row r="3" spans="1:16" ht="36" x14ac:dyDescent="0.25">
      <c r="B3" s="21" t="s">
        <v>39</v>
      </c>
      <c r="C3" s="22" t="s">
        <v>40</v>
      </c>
      <c r="D3" s="22" t="s">
        <v>41</v>
      </c>
      <c r="E3" s="22" t="s">
        <v>42</v>
      </c>
      <c r="F3" s="22" t="s">
        <v>43</v>
      </c>
      <c r="G3" s="22" t="s">
        <v>44</v>
      </c>
      <c r="H3" s="23" t="s">
        <v>45</v>
      </c>
      <c r="I3" s="24" t="s">
        <v>10</v>
      </c>
    </row>
    <row r="4" spans="1:16" x14ac:dyDescent="0.25">
      <c r="A4" s="25" t="s">
        <v>38</v>
      </c>
      <c r="B4" s="31">
        <v>844623.42</v>
      </c>
      <c r="C4" s="26">
        <v>178941.3</v>
      </c>
      <c r="D4" s="26">
        <v>25.49</v>
      </c>
      <c r="E4" s="26">
        <v>13.87</v>
      </c>
      <c r="F4" s="26">
        <v>0</v>
      </c>
      <c r="G4" s="26">
        <v>22033.53</v>
      </c>
      <c r="H4" s="32">
        <v>16.54</v>
      </c>
      <c r="I4" s="12">
        <f>SUM(B4:H4)</f>
        <v>1045654.15</v>
      </c>
      <c r="J4" s="49"/>
      <c r="K4" s="49"/>
      <c r="L4" s="49"/>
      <c r="M4" s="49"/>
      <c r="N4" s="49"/>
      <c r="O4" s="49"/>
      <c r="P4" s="49"/>
    </row>
    <row r="5" spans="1:16" x14ac:dyDescent="0.25">
      <c r="A5" s="27" t="s">
        <v>25</v>
      </c>
      <c r="B5" s="26">
        <v>209008.88</v>
      </c>
      <c r="C5" s="26">
        <v>64204.67</v>
      </c>
      <c r="D5" s="26">
        <v>779.34</v>
      </c>
      <c r="E5" s="26">
        <v>560.07000000000005</v>
      </c>
      <c r="F5" s="26">
        <v>249.77</v>
      </c>
      <c r="G5" s="26">
        <v>15972.57</v>
      </c>
      <c r="H5" s="26">
        <v>8307.09</v>
      </c>
      <c r="I5" s="12">
        <f t="shared" ref="I5:I11" si="0">SUM(B5:H5)</f>
        <v>299082.39000000007</v>
      </c>
      <c r="J5" s="49"/>
      <c r="K5" s="49"/>
      <c r="L5" s="49"/>
      <c r="M5" s="49"/>
      <c r="N5" s="49"/>
      <c r="O5" s="49"/>
      <c r="P5" s="49"/>
    </row>
    <row r="6" spans="1:16" x14ac:dyDescent="0.25">
      <c r="A6" s="27" t="s">
        <v>26</v>
      </c>
      <c r="B6" s="26">
        <v>137263.57</v>
      </c>
      <c r="C6" s="26">
        <v>43276.26</v>
      </c>
      <c r="D6" s="26">
        <v>13003.49</v>
      </c>
      <c r="E6" s="26">
        <v>6383.78</v>
      </c>
      <c r="F6" s="26">
        <v>784.87</v>
      </c>
      <c r="G6" s="26">
        <v>30767.119999999999</v>
      </c>
      <c r="H6" s="26">
        <v>33345.18</v>
      </c>
      <c r="I6" s="12">
        <f t="shared" si="0"/>
        <v>264824.27</v>
      </c>
      <c r="J6" s="49"/>
      <c r="K6" s="49"/>
      <c r="L6" s="49"/>
      <c r="M6" s="49"/>
      <c r="N6" s="49"/>
      <c r="O6" s="49"/>
      <c r="P6" s="49"/>
    </row>
    <row r="7" spans="1:16" x14ac:dyDescent="0.25">
      <c r="A7" s="27" t="s">
        <v>27</v>
      </c>
      <c r="B7" s="26">
        <v>107997.46</v>
      </c>
      <c r="C7" s="26">
        <v>35029.620000000003</v>
      </c>
      <c r="D7" s="26">
        <v>119142.24</v>
      </c>
      <c r="E7" s="26">
        <v>330577.42</v>
      </c>
      <c r="F7" s="26">
        <v>9498.5499999999993</v>
      </c>
      <c r="G7" s="26">
        <v>70551.87</v>
      </c>
      <c r="H7" s="26">
        <v>124529.64</v>
      </c>
      <c r="I7" s="12">
        <f t="shared" si="0"/>
        <v>797326.8</v>
      </c>
      <c r="J7" s="49"/>
      <c r="K7" s="49"/>
      <c r="L7" s="49"/>
      <c r="M7" s="49"/>
      <c r="N7" s="49"/>
      <c r="O7" s="49"/>
      <c r="P7" s="49"/>
    </row>
    <row r="8" spans="1:16" x14ac:dyDescent="0.25">
      <c r="A8" s="27" t="s">
        <v>28</v>
      </c>
      <c r="B8" s="26">
        <v>14275.79</v>
      </c>
      <c r="C8" s="26">
        <v>9495.2199999999993</v>
      </c>
      <c r="D8" s="26">
        <v>96452.55</v>
      </c>
      <c r="E8" s="26">
        <v>536061.97</v>
      </c>
      <c r="F8" s="26">
        <v>23799.17</v>
      </c>
      <c r="G8" s="26">
        <v>37872.449999999997</v>
      </c>
      <c r="H8" s="26">
        <v>115282.76</v>
      </c>
      <c r="I8" s="12">
        <f t="shared" si="0"/>
        <v>833239.91</v>
      </c>
      <c r="J8" s="49"/>
      <c r="K8" s="49"/>
      <c r="L8" s="49"/>
      <c r="M8" s="49"/>
      <c r="N8" s="49"/>
      <c r="O8" s="49"/>
      <c r="P8" s="49"/>
    </row>
    <row r="9" spans="1:16" x14ac:dyDescent="0.25">
      <c r="A9" s="27" t="s">
        <v>29</v>
      </c>
      <c r="B9" s="26">
        <v>1037.6099999999999</v>
      </c>
      <c r="C9" s="26">
        <v>3285.33</v>
      </c>
      <c r="D9" s="26">
        <v>154663.93</v>
      </c>
      <c r="E9" s="26">
        <v>177210.71</v>
      </c>
      <c r="F9" s="26">
        <v>10394.9</v>
      </c>
      <c r="G9" s="26">
        <v>16349.22</v>
      </c>
      <c r="H9" s="26">
        <v>63758.080000000002</v>
      </c>
      <c r="I9" s="12">
        <f t="shared" si="0"/>
        <v>426699.77999999997</v>
      </c>
      <c r="J9" s="49"/>
      <c r="K9" s="49"/>
      <c r="L9" s="49"/>
      <c r="M9" s="49"/>
      <c r="N9" s="49"/>
      <c r="O9" s="49"/>
      <c r="P9" s="49"/>
    </row>
    <row r="10" spans="1:16" x14ac:dyDescent="0.25">
      <c r="A10" s="27" t="s">
        <v>30</v>
      </c>
      <c r="B10" s="26">
        <v>49.34</v>
      </c>
      <c r="C10" s="26">
        <v>795.46</v>
      </c>
      <c r="D10" s="26">
        <v>246963.42</v>
      </c>
      <c r="E10" s="26">
        <v>97503.5</v>
      </c>
      <c r="F10" s="26">
        <v>4354.67</v>
      </c>
      <c r="G10" s="26">
        <v>13968.95</v>
      </c>
      <c r="H10" s="26">
        <v>65009.41</v>
      </c>
      <c r="I10" s="12">
        <f t="shared" si="0"/>
        <v>428644.75</v>
      </c>
      <c r="J10" s="49"/>
      <c r="K10" s="49"/>
      <c r="L10" s="49"/>
      <c r="M10" s="49"/>
      <c r="N10" s="49"/>
      <c r="O10" s="49"/>
      <c r="P10" s="49"/>
    </row>
    <row r="11" spans="1:16" x14ac:dyDescent="0.25">
      <c r="A11" s="30" t="s">
        <v>31</v>
      </c>
      <c r="B11" s="26">
        <v>0</v>
      </c>
      <c r="C11" s="26">
        <v>0</v>
      </c>
      <c r="D11" s="26">
        <v>63426.93</v>
      </c>
      <c r="E11" s="26">
        <v>11792.97</v>
      </c>
      <c r="F11" s="26">
        <v>1781.59</v>
      </c>
      <c r="G11" s="26">
        <v>4853.42</v>
      </c>
      <c r="H11" s="26">
        <v>23246.66</v>
      </c>
      <c r="I11" s="12">
        <f t="shared" si="0"/>
        <v>105101.56999999999</v>
      </c>
      <c r="J11" s="49"/>
      <c r="K11" s="49"/>
      <c r="L11" s="49"/>
      <c r="M11" s="49"/>
      <c r="N11" s="49"/>
      <c r="O11" s="49"/>
      <c r="P11" s="49"/>
    </row>
    <row r="12" spans="1:16" x14ac:dyDescent="0.25">
      <c r="A12" s="29" t="s">
        <v>10</v>
      </c>
      <c r="B12" s="15">
        <f>SUM(B4:B11)</f>
        <v>1314256.0700000003</v>
      </c>
      <c r="C12" s="15">
        <f t="shared" ref="C12:I12" si="1">SUM(C4:C11)</f>
        <v>335027.86</v>
      </c>
      <c r="D12" s="15">
        <f t="shared" si="1"/>
        <v>694457.39</v>
      </c>
      <c r="E12" s="15">
        <f t="shared" si="1"/>
        <v>1160104.2899999998</v>
      </c>
      <c r="F12" s="15">
        <f t="shared" si="1"/>
        <v>50863.519999999997</v>
      </c>
      <c r="G12" s="15">
        <f t="shared" si="1"/>
        <v>212369.13</v>
      </c>
      <c r="H12" s="15">
        <f t="shared" si="1"/>
        <v>433495.36000000004</v>
      </c>
      <c r="I12" s="17">
        <f t="shared" si="1"/>
        <v>4200573.62</v>
      </c>
    </row>
    <row r="13" spans="1:16" x14ac:dyDescent="0.25">
      <c r="A13" s="34" t="s">
        <v>48</v>
      </c>
      <c r="B13" s="35"/>
      <c r="C13" s="35"/>
      <c r="D13" s="35"/>
      <c r="E13" s="35"/>
      <c r="F13" s="35"/>
      <c r="G13" s="35"/>
      <c r="H13" s="35"/>
      <c r="I13" s="35"/>
    </row>
    <row r="14" spans="1:16" x14ac:dyDescent="0.25">
      <c r="A14" s="34" t="s">
        <v>49</v>
      </c>
      <c r="B14" s="35"/>
      <c r="C14" s="35"/>
      <c r="D14" s="35"/>
      <c r="E14" s="35"/>
      <c r="F14" s="35"/>
      <c r="G14" s="35"/>
      <c r="H14" s="35"/>
      <c r="I14" s="35"/>
    </row>
    <row r="15" spans="1:16" x14ac:dyDescent="0.25">
      <c r="A15" s="34" t="str">
        <f>IF(1&lt;2, "Lecture : "&amp;ROUND(E5,0)&amp;" hommes âgés de 15 à 19 ans vivent dans un ménage immigré composé d'adultes d'un couple avec enfant(s). ","")</f>
        <v xml:space="preserve">Lecture : 560 hommes âgés de 15 à 19 ans vivent dans un ménage immigré composé d'adultes d'un couple avec enfant(s). </v>
      </c>
      <c r="B15" s="35"/>
      <c r="C15" s="35"/>
      <c r="D15" s="35"/>
      <c r="E15" s="35"/>
      <c r="F15" s="35"/>
      <c r="G15" s="35"/>
      <c r="H15" s="35"/>
      <c r="I15" s="35"/>
    </row>
    <row r="16" spans="1:16" x14ac:dyDescent="0.25">
      <c r="A16" s="33" t="s">
        <v>87</v>
      </c>
      <c r="B16" s="35"/>
      <c r="C16" s="35"/>
      <c r="D16" s="35"/>
      <c r="E16" s="35"/>
      <c r="F16" s="35"/>
      <c r="G16" s="35"/>
      <c r="H16" s="35"/>
      <c r="I16" s="35"/>
    </row>
    <row r="18" spans="1:16" x14ac:dyDescent="0.25">
      <c r="A18" s="3" t="s">
        <v>11</v>
      </c>
    </row>
    <row r="19" spans="1:16" ht="36" x14ac:dyDescent="0.25">
      <c r="B19" s="21" t="s">
        <v>39</v>
      </c>
      <c r="C19" s="22" t="s">
        <v>40</v>
      </c>
      <c r="D19" s="22" t="s">
        <v>41</v>
      </c>
      <c r="E19" s="22" t="s">
        <v>42</v>
      </c>
      <c r="F19" s="22" t="s">
        <v>43</v>
      </c>
      <c r="G19" s="22" t="s">
        <v>44</v>
      </c>
      <c r="H19" s="23" t="s">
        <v>45</v>
      </c>
      <c r="I19" s="24" t="s">
        <v>10</v>
      </c>
    </row>
    <row r="20" spans="1:16" x14ac:dyDescent="0.25">
      <c r="A20" s="25" t="s">
        <v>38</v>
      </c>
      <c r="B20" s="31">
        <v>3917334.24</v>
      </c>
      <c r="C20" s="26">
        <v>902110.98</v>
      </c>
      <c r="D20" s="26">
        <v>26.63</v>
      </c>
      <c r="E20" s="26">
        <v>20.66</v>
      </c>
      <c r="F20" s="26">
        <v>10.57</v>
      </c>
      <c r="G20" s="26">
        <v>71569.02</v>
      </c>
      <c r="H20" s="32">
        <v>457.78</v>
      </c>
      <c r="I20" s="12">
        <f>SUM(B20:H20)</f>
        <v>4891529.8800000008</v>
      </c>
      <c r="J20" s="49"/>
      <c r="K20" s="49"/>
      <c r="L20" s="49"/>
      <c r="M20" s="49"/>
      <c r="N20" s="49"/>
      <c r="O20" s="49"/>
      <c r="P20" s="49"/>
    </row>
    <row r="21" spans="1:16" x14ac:dyDescent="0.25">
      <c r="A21" s="27" t="s">
        <v>25</v>
      </c>
      <c r="B21" s="26">
        <v>1051950.03</v>
      </c>
      <c r="C21" s="26">
        <v>405097.33</v>
      </c>
      <c r="D21" s="26">
        <v>10849.33</v>
      </c>
      <c r="E21" s="26">
        <v>2191.4899999999998</v>
      </c>
      <c r="F21" s="26">
        <v>701</v>
      </c>
      <c r="G21" s="26">
        <v>65836.33</v>
      </c>
      <c r="H21" s="26">
        <v>93950.720000000001</v>
      </c>
      <c r="I21" s="12">
        <f t="shared" ref="I21:I27" si="2">SUM(B21:H21)</f>
        <v>1630576.2300000002</v>
      </c>
      <c r="J21" s="49"/>
      <c r="K21" s="49"/>
      <c r="L21" s="49"/>
      <c r="M21" s="49"/>
      <c r="N21" s="49"/>
      <c r="O21" s="49"/>
      <c r="P21" s="49"/>
    </row>
    <row r="22" spans="1:16" x14ac:dyDescent="0.25">
      <c r="A22" s="27" t="s">
        <v>26</v>
      </c>
      <c r="B22" s="26">
        <v>537791.21</v>
      </c>
      <c r="C22" s="26">
        <v>234368.05</v>
      </c>
      <c r="D22" s="26">
        <v>201457.5</v>
      </c>
      <c r="E22" s="26">
        <v>52365.57</v>
      </c>
      <c r="F22" s="26">
        <v>3016.54</v>
      </c>
      <c r="G22" s="26">
        <v>143028.35999999999</v>
      </c>
      <c r="H22" s="26">
        <v>314709.57</v>
      </c>
      <c r="I22" s="12">
        <f t="shared" si="2"/>
        <v>1486736.8</v>
      </c>
      <c r="J22" s="49"/>
      <c r="K22" s="49"/>
      <c r="L22" s="49"/>
      <c r="M22" s="49"/>
      <c r="N22" s="49"/>
      <c r="O22" s="49"/>
      <c r="P22" s="49"/>
    </row>
    <row r="23" spans="1:16" x14ac:dyDescent="0.25">
      <c r="A23" s="27" t="s">
        <v>27</v>
      </c>
      <c r="B23" s="26">
        <v>342927.17</v>
      </c>
      <c r="C23" s="26">
        <v>207091.07</v>
      </c>
      <c r="D23" s="26">
        <v>934712.72</v>
      </c>
      <c r="E23" s="26">
        <v>2153845.4500000002</v>
      </c>
      <c r="F23" s="26">
        <v>71565.63</v>
      </c>
      <c r="G23" s="26">
        <v>199001.16</v>
      </c>
      <c r="H23" s="26">
        <v>948276.87</v>
      </c>
      <c r="I23" s="12">
        <f t="shared" si="2"/>
        <v>4857420.07</v>
      </c>
      <c r="J23" s="49"/>
    </row>
    <row r="24" spans="1:16" x14ac:dyDescent="0.25">
      <c r="A24" s="27" t="s">
        <v>28</v>
      </c>
      <c r="B24" s="26">
        <v>78815.58</v>
      </c>
      <c r="C24" s="26">
        <v>128480.03</v>
      </c>
      <c r="D24" s="26">
        <v>823643.73</v>
      </c>
      <c r="E24" s="26">
        <v>3080433.23</v>
      </c>
      <c r="F24" s="26">
        <v>228475.7</v>
      </c>
      <c r="G24" s="26">
        <v>132842.16</v>
      </c>
      <c r="H24" s="26">
        <v>992884.24</v>
      </c>
      <c r="I24" s="12">
        <f t="shared" si="2"/>
        <v>5465574.6699999999</v>
      </c>
      <c r="J24" s="49"/>
    </row>
    <row r="25" spans="1:16" x14ac:dyDescent="0.25">
      <c r="A25" s="27" t="s">
        <v>29</v>
      </c>
      <c r="B25" s="26">
        <v>10161.98</v>
      </c>
      <c r="C25" s="26">
        <v>53882.54</v>
      </c>
      <c r="D25" s="26">
        <v>1793891.02</v>
      </c>
      <c r="E25" s="26">
        <v>722806.48</v>
      </c>
      <c r="F25" s="26">
        <v>75554.289999999994</v>
      </c>
      <c r="G25" s="26">
        <v>95492.95</v>
      </c>
      <c r="H25" s="26">
        <v>665233.04</v>
      </c>
      <c r="I25" s="12">
        <f t="shared" si="2"/>
        <v>3417022.3000000003</v>
      </c>
      <c r="J25" s="49"/>
    </row>
    <row r="26" spans="1:16" x14ac:dyDescent="0.25">
      <c r="A26" s="27" t="s">
        <v>30</v>
      </c>
      <c r="B26" s="26">
        <v>508.58</v>
      </c>
      <c r="C26" s="26">
        <v>11014.77</v>
      </c>
      <c r="D26" s="26">
        <v>2422848.92</v>
      </c>
      <c r="E26" s="26">
        <v>217993.32</v>
      </c>
      <c r="F26" s="26">
        <v>36835.019999999997</v>
      </c>
      <c r="G26" s="26">
        <v>84548.71</v>
      </c>
      <c r="H26" s="26">
        <v>630114.46</v>
      </c>
      <c r="I26" s="12">
        <f t="shared" si="2"/>
        <v>3403863.78</v>
      </c>
      <c r="J26" s="49"/>
    </row>
    <row r="27" spans="1:16" x14ac:dyDescent="0.25">
      <c r="A27" s="30" t="s">
        <v>31</v>
      </c>
      <c r="B27" s="26">
        <v>0</v>
      </c>
      <c r="C27" s="26">
        <v>49.78</v>
      </c>
      <c r="D27" s="26">
        <v>735816.66</v>
      </c>
      <c r="E27" s="26">
        <v>41585.85</v>
      </c>
      <c r="F27" s="26">
        <v>21695.06</v>
      </c>
      <c r="G27" s="26">
        <v>34948.879999999997</v>
      </c>
      <c r="H27" s="26">
        <v>308529.03000000003</v>
      </c>
      <c r="I27" s="12">
        <f t="shared" si="2"/>
        <v>1142625.2600000002</v>
      </c>
      <c r="J27" s="49"/>
    </row>
    <row r="28" spans="1:16" x14ac:dyDescent="0.25">
      <c r="A28" s="29" t="s">
        <v>10</v>
      </c>
      <c r="B28" s="15">
        <f>SUM(B20:B27)</f>
        <v>5939488.790000001</v>
      </c>
      <c r="C28" s="15">
        <f t="shared" ref="C28" si="3">SUM(C20:C27)</f>
        <v>1942094.5500000003</v>
      </c>
      <c r="D28" s="15">
        <f t="shared" ref="D28" si="4">SUM(D20:D27)</f>
        <v>6923246.5099999998</v>
      </c>
      <c r="E28" s="15">
        <f t="shared" ref="E28" si="5">SUM(E20:E27)</f>
        <v>6271242.0500000007</v>
      </c>
      <c r="F28" s="15">
        <f t="shared" ref="F28" si="6">SUM(F20:F27)</f>
        <v>437853.81</v>
      </c>
      <c r="G28" s="15">
        <f t="shared" ref="G28" si="7">SUM(G20:G27)</f>
        <v>827267.57</v>
      </c>
      <c r="H28" s="15">
        <f t="shared" ref="H28" si="8">SUM(H20:H27)</f>
        <v>3954155.71</v>
      </c>
      <c r="I28" s="17">
        <f t="shared" ref="I28" si="9">SUM(I20:I27)</f>
        <v>26295348.990000002</v>
      </c>
    </row>
    <row r="29" spans="1:16" x14ac:dyDescent="0.25">
      <c r="A29" s="34" t="s">
        <v>48</v>
      </c>
      <c r="B29" s="35"/>
      <c r="C29" s="35"/>
      <c r="D29" s="35"/>
      <c r="E29" s="35"/>
      <c r="F29" s="35"/>
      <c r="G29" s="35"/>
      <c r="H29" s="35"/>
      <c r="I29" s="35"/>
    </row>
    <row r="30" spans="1:16" x14ac:dyDescent="0.25">
      <c r="A30" s="34" t="s">
        <v>49</v>
      </c>
      <c r="B30" s="35"/>
      <c r="C30" s="35"/>
      <c r="D30" s="35"/>
      <c r="E30" s="35"/>
      <c r="F30" s="35"/>
      <c r="G30" s="35"/>
      <c r="H30" s="35"/>
      <c r="I30" s="35"/>
    </row>
    <row r="31" spans="1:16" x14ac:dyDescent="0.25">
      <c r="A31" s="34" t="str">
        <f>IF(1&lt;2,"Lecture : "&amp;ROUND(E21,0)&amp;" hommes âgés de 15 à 19 ans vivent dans un ménage non immigré composé d'adultes d'un couple avec enfant(s). ","")</f>
        <v xml:space="preserve">Lecture : 2191 hommes âgés de 15 à 19 ans vivent dans un ménage non immigré composé d'adultes d'un couple avec enfant(s). </v>
      </c>
      <c r="B31" s="35"/>
      <c r="C31" s="35"/>
      <c r="D31" s="35"/>
      <c r="E31" s="35"/>
      <c r="F31" s="35"/>
      <c r="G31" s="35"/>
      <c r="H31" s="35"/>
      <c r="I31" s="35"/>
    </row>
    <row r="32" spans="1:16"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10">B4+B20</f>
        <v>4761957.66</v>
      </c>
      <c r="C36" s="26">
        <f t="shared" si="10"/>
        <v>1081052.28</v>
      </c>
      <c r="D36" s="26">
        <f t="shared" si="10"/>
        <v>52.12</v>
      </c>
      <c r="E36" s="26">
        <f t="shared" si="10"/>
        <v>34.53</v>
      </c>
      <c r="F36" s="26">
        <f t="shared" si="10"/>
        <v>10.57</v>
      </c>
      <c r="G36" s="26">
        <f t="shared" si="10"/>
        <v>93602.55</v>
      </c>
      <c r="H36" s="32">
        <f t="shared" si="10"/>
        <v>474.32</v>
      </c>
      <c r="I36" s="12">
        <f t="shared" si="10"/>
        <v>5937184.0300000012</v>
      </c>
    </row>
    <row r="37" spans="1:9" x14ac:dyDescent="0.25">
      <c r="A37" s="27" t="s">
        <v>25</v>
      </c>
      <c r="B37" s="31">
        <f t="shared" si="10"/>
        <v>1260958.9100000001</v>
      </c>
      <c r="C37" s="26">
        <f t="shared" si="10"/>
        <v>469302</v>
      </c>
      <c r="D37" s="26">
        <f t="shared" si="10"/>
        <v>11628.67</v>
      </c>
      <c r="E37" s="26">
        <f t="shared" si="10"/>
        <v>2751.56</v>
      </c>
      <c r="F37" s="26">
        <f t="shared" si="10"/>
        <v>950.77</v>
      </c>
      <c r="G37" s="26">
        <f t="shared" si="10"/>
        <v>81808.899999999994</v>
      </c>
      <c r="H37" s="32">
        <f t="shared" si="10"/>
        <v>102257.81</v>
      </c>
      <c r="I37" s="12">
        <f t="shared" si="10"/>
        <v>1929658.6200000003</v>
      </c>
    </row>
    <row r="38" spans="1:9" x14ac:dyDescent="0.25">
      <c r="A38" s="27" t="s">
        <v>26</v>
      </c>
      <c r="B38" s="31">
        <f t="shared" si="10"/>
        <v>675054.78</v>
      </c>
      <c r="C38" s="26">
        <f t="shared" si="10"/>
        <v>277644.31</v>
      </c>
      <c r="D38" s="26">
        <f t="shared" si="10"/>
        <v>214460.99</v>
      </c>
      <c r="E38" s="26">
        <f t="shared" si="10"/>
        <v>58749.35</v>
      </c>
      <c r="F38" s="26">
        <f t="shared" si="10"/>
        <v>3801.41</v>
      </c>
      <c r="G38" s="26">
        <f t="shared" si="10"/>
        <v>173795.47999999998</v>
      </c>
      <c r="H38" s="32">
        <f t="shared" si="10"/>
        <v>348054.75</v>
      </c>
      <c r="I38" s="12">
        <f t="shared" si="10"/>
        <v>1751561.07</v>
      </c>
    </row>
    <row r="39" spans="1:9" x14ac:dyDescent="0.25">
      <c r="A39" s="27" t="s">
        <v>27</v>
      </c>
      <c r="B39" s="31">
        <f t="shared" si="10"/>
        <v>450924.63</v>
      </c>
      <c r="C39" s="26">
        <f t="shared" si="10"/>
        <v>242120.69</v>
      </c>
      <c r="D39" s="26">
        <f t="shared" si="10"/>
        <v>1053854.96</v>
      </c>
      <c r="E39" s="26">
        <f t="shared" si="10"/>
        <v>2484422.87</v>
      </c>
      <c r="F39" s="26">
        <f t="shared" si="10"/>
        <v>81064.180000000008</v>
      </c>
      <c r="G39" s="26">
        <f t="shared" si="10"/>
        <v>269553.03000000003</v>
      </c>
      <c r="H39" s="32">
        <f t="shared" si="10"/>
        <v>1072806.51</v>
      </c>
      <c r="I39" s="12">
        <f t="shared" si="10"/>
        <v>5654746.8700000001</v>
      </c>
    </row>
    <row r="40" spans="1:9" x14ac:dyDescent="0.25">
      <c r="A40" s="27" t="s">
        <v>28</v>
      </c>
      <c r="B40" s="31">
        <f t="shared" si="10"/>
        <v>93091.37</v>
      </c>
      <c r="C40" s="26">
        <f t="shared" si="10"/>
        <v>137975.25</v>
      </c>
      <c r="D40" s="26">
        <f t="shared" si="10"/>
        <v>920096.28</v>
      </c>
      <c r="E40" s="26">
        <f t="shared" si="10"/>
        <v>3616495.2</v>
      </c>
      <c r="F40" s="26">
        <f t="shared" si="10"/>
        <v>252274.87</v>
      </c>
      <c r="G40" s="26">
        <f t="shared" si="10"/>
        <v>170714.61</v>
      </c>
      <c r="H40" s="32">
        <f t="shared" si="10"/>
        <v>1108167</v>
      </c>
      <c r="I40" s="12">
        <f t="shared" si="10"/>
        <v>6298814.5800000001</v>
      </c>
    </row>
    <row r="41" spans="1:9" x14ac:dyDescent="0.25">
      <c r="A41" s="27" t="s">
        <v>29</v>
      </c>
      <c r="B41" s="31">
        <f t="shared" si="10"/>
        <v>11199.59</v>
      </c>
      <c r="C41" s="26">
        <f t="shared" si="10"/>
        <v>57167.87</v>
      </c>
      <c r="D41" s="26">
        <f t="shared" si="10"/>
        <v>1948554.95</v>
      </c>
      <c r="E41" s="26">
        <f t="shared" si="10"/>
        <v>900017.19</v>
      </c>
      <c r="F41" s="26">
        <f t="shared" si="10"/>
        <v>85949.189999999988</v>
      </c>
      <c r="G41" s="26">
        <f t="shared" si="10"/>
        <v>111842.17</v>
      </c>
      <c r="H41" s="32">
        <f t="shared" si="10"/>
        <v>728991.12</v>
      </c>
      <c r="I41" s="12">
        <f t="shared" si="10"/>
        <v>3843722.08</v>
      </c>
    </row>
    <row r="42" spans="1:9" x14ac:dyDescent="0.25">
      <c r="A42" s="27" t="s">
        <v>30</v>
      </c>
      <c r="B42" s="31">
        <f t="shared" si="10"/>
        <v>557.91999999999996</v>
      </c>
      <c r="C42" s="26">
        <f t="shared" si="10"/>
        <v>11810.23</v>
      </c>
      <c r="D42" s="26">
        <f t="shared" si="10"/>
        <v>2669812.34</v>
      </c>
      <c r="E42" s="26">
        <f t="shared" si="10"/>
        <v>315496.82</v>
      </c>
      <c r="F42" s="26">
        <f t="shared" si="10"/>
        <v>41189.689999999995</v>
      </c>
      <c r="G42" s="26">
        <f t="shared" si="10"/>
        <v>98517.66</v>
      </c>
      <c r="H42" s="32">
        <f t="shared" si="10"/>
        <v>695123.87</v>
      </c>
      <c r="I42" s="12">
        <f t="shared" si="10"/>
        <v>3832508.53</v>
      </c>
    </row>
    <row r="43" spans="1:9" x14ac:dyDescent="0.25">
      <c r="A43" s="30" t="s">
        <v>31</v>
      </c>
      <c r="B43" s="31">
        <f t="shared" si="10"/>
        <v>0</v>
      </c>
      <c r="C43" s="26">
        <f t="shared" si="10"/>
        <v>49.78</v>
      </c>
      <c r="D43" s="26">
        <f t="shared" si="10"/>
        <v>799243.59000000008</v>
      </c>
      <c r="E43" s="26">
        <f t="shared" si="10"/>
        <v>53378.82</v>
      </c>
      <c r="F43" s="26">
        <f t="shared" si="10"/>
        <v>23476.65</v>
      </c>
      <c r="G43" s="26">
        <f t="shared" si="10"/>
        <v>39802.299999999996</v>
      </c>
      <c r="H43" s="32">
        <f t="shared" si="10"/>
        <v>331775.69</v>
      </c>
      <c r="I43" s="12">
        <f t="shared" si="10"/>
        <v>1247726.8300000003</v>
      </c>
    </row>
    <row r="44" spans="1:9" x14ac:dyDescent="0.25">
      <c r="A44" s="29" t="s">
        <v>10</v>
      </c>
      <c r="B44" s="14">
        <f t="shared" si="10"/>
        <v>7253744.8600000013</v>
      </c>
      <c r="C44" s="15">
        <f t="shared" si="10"/>
        <v>2277122.41</v>
      </c>
      <c r="D44" s="15">
        <f t="shared" si="10"/>
        <v>7617703.8999999994</v>
      </c>
      <c r="E44" s="15">
        <f t="shared" si="10"/>
        <v>7431346.3400000008</v>
      </c>
      <c r="F44" s="15">
        <f t="shared" si="10"/>
        <v>488717.33</v>
      </c>
      <c r="G44" s="15">
        <f t="shared" si="10"/>
        <v>1039636.7</v>
      </c>
      <c r="H44" s="16">
        <f t="shared" si="10"/>
        <v>4387651.07</v>
      </c>
      <c r="I44" s="17">
        <f t="shared" si="10"/>
        <v>30495922.610000003</v>
      </c>
    </row>
    <row r="45" spans="1:9" x14ac:dyDescent="0.25">
      <c r="A45" s="34" t="s">
        <v>48</v>
      </c>
    </row>
    <row r="46" spans="1:9" x14ac:dyDescent="0.25">
      <c r="A46" s="34" t="s">
        <v>49</v>
      </c>
    </row>
    <row r="47" spans="1:9" x14ac:dyDescent="0.25">
      <c r="A47" s="33" t="s">
        <v>87</v>
      </c>
    </row>
  </sheetData>
  <pageMargins left="0.7" right="0.7" top="0.75" bottom="0.75" header="0.3" footer="0.3"/>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16" x14ac:dyDescent="0.25">
      <c r="A1" s="1" t="s">
        <v>47</v>
      </c>
      <c r="K1" s="49"/>
      <c r="L1" s="49"/>
      <c r="M1" s="49"/>
      <c r="N1" s="49"/>
      <c r="O1" s="49"/>
      <c r="P1" s="49"/>
    </row>
    <row r="2" spans="1:16" x14ac:dyDescent="0.25">
      <c r="A2" s="3" t="s">
        <v>0</v>
      </c>
      <c r="K2" s="49"/>
      <c r="L2" s="49"/>
      <c r="M2" s="49"/>
      <c r="N2" s="49"/>
      <c r="O2" s="49"/>
      <c r="P2" s="49"/>
    </row>
    <row r="3" spans="1:16" ht="36" x14ac:dyDescent="0.25">
      <c r="B3" s="21" t="s">
        <v>39</v>
      </c>
      <c r="C3" s="22" t="s">
        <v>40</v>
      </c>
      <c r="D3" s="22" t="s">
        <v>41</v>
      </c>
      <c r="E3" s="22" t="s">
        <v>42</v>
      </c>
      <c r="F3" s="22" t="s">
        <v>43</v>
      </c>
      <c r="G3" s="22" t="s">
        <v>44</v>
      </c>
      <c r="H3" s="23" t="s">
        <v>45</v>
      </c>
      <c r="I3" s="24" t="s">
        <v>10</v>
      </c>
      <c r="K3" s="49"/>
      <c r="L3" s="49"/>
      <c r="M3" s="49"/>
      <c r="N3" s="49"/>
      <c r="O3" s="49"/>
      <c r="P3" s="49"/>
    </row>
    <row r="4" spans="1:16" x14ac:dyDescent="0.25">
      <c r="A4" s="25" t="s">
        <v>38</v>
      </c>
      <c r="B4" s="31">
        <v>805506.52</v>
      </c>
      <c r="C4" s="26">
        <v>173949.83</v>
      </c>
      <c r="D4" s="26">
        <v>12.72</v>
      </c>
      <c r="E4" s="26">
        <v>8.41</v>
      </c>
      <c r="F4" s="26">
        <v>0</v>
      </c>
      <c r="G4" s="26">
        <v>21636.42</v>
      </c>
      <c r="H4" s="32">
        <v>22.89</v>
      </c>
      <c r="I4" s="12">
        <f>SUM(B4:H4)</f>
        <v>1001136.79</v>
      </c>
      <c r="J4" s="49"/>
      <c r="K4" s="49"/>
      <c r="L4" s="49"/>
      <c r="M4" s="49"/>
      <c r="N4" s="49"/>
      <c r="O4" s="49"/>
      <c r="P4" s="49"/>
    </row>
    <row r="5" spans="1:16" x14ac:dyDescent="0.25">
      <c r="A5" s="27" t="s">
        <v>25</v>
      </c>
      <c r="B5" s="26">
        <v>195147.09</v>
      </c>
      <c r="C5" s="26">
        <v>62628.43</v>
      </c>
      <c r="D5" s="26">
        <v>2963.99</v>
      </c>
      <c r="E5" s="26">
        <v>1689.25</v>
      </c>
      <c r="F5" s="26">
        <v>843.47</v>
      </c>
      <c r="G5" s="26">
        <v>14294</v>
      </c>
      <c r="H5" s="26">
        <v>6704</v>
      </c>
      <c r="I5" s="12">
        <f t="shared" ref="I5:I11" si="0">SUM(B5:H5)</f>
        <v>284270.23</v>
      </c>
      <c r="J5" s="49"/>
      <c r="K5" s="49"/>
      <c r="L5" s="49"/>
      <c r="M5" s="49"/>
      <c r="N5" s="49"/>
      <c r="O5" s="49"/>
      <c r="P5" s="49"/>
    </row>
    <row r="6" spans="1:16" x14ac:dyDescent="0.25">
      <c r="A6" s="27" t="s">
        <v>26</v>
      </c>
      <c r="B6" s="26">
        <v>110409.42</v>
      </c>
      <c r="C6" s="26">
        <v>36607.800000000003</v>
      </c>
      <c r="D6" s="26">
        <v>29586.65</v>
      </c>
      <c r="E6" s="26">
        <v>26915.5</v>
      </c>
      <c r="F6" s="26">
        <v>6737.98</v>
      </c>
      <c r="G6" s="26">
        <v>29382.43</v>
      </c>
      <c r="H6" s="26">
        <v>31883.75</v>
      </c>
      <c r="I6" s="12">
        <f t="shared" si="0"/>
        <v>271523.53000000003</v>
      </c>
      <c r="J6" s="49"/>
    </row>
    <row r="7" spans="1:16" x14ac:dyDescent="0.25">
      <c r="A7" s="27" t="s">
        <v>27</v>
      </c>
      <c r="B7" s="26">
        <v>63734.15</v>
      </c>
      <c r="C7" s="26">
        <v>19595.63</v>
      </c>
      <c r="D7" s="26">
        <v>113330.36</v>
      </c>
      <c r="E7" s="26">
        <v>486976.01</v>
      </c>
      <c r="F7" s="26">
        <v>95501.32</v>
      </c>
      <c r="G7" s="26">
        <v>42900.38</v>
      </c>
      <c r="H7" s="26">
        <v>70854.64</v>
      </c>
      <c r="I7" s="12">
        <f t="shared" si="0"/>
        <v>892892.49</v>
      </c>
      <c r="J7" s="49"/>
    </row>
    <row r="8" spans="1:16" x14ac:dyDescent="0.25">
      <c r="A8" s="27" t="s">
        <v>28</v>
      </c>
      <c r="B8" s="26">
        <v>7636.01</v>
      </c>
      <c r="C8" s="26">
        <v>5830.62</v>
      </c>
      <c r="D8" s="26">
        <v>114799.12</v>
      </c>
      <c r="E8" s="26">
        <v>482422.13</v>
      </c>
      <c r="F8" s="26">
        <v>141784.66</v>
      </c>
      <c r="G8" s="26">
        <v>26015.78</v>
      </c>
      <c r="H8" s="26">
        <v>62818.66</v>
      </c>
      <c r="I8" s="12">
        <f t="shared" si="0"/>
        <v>841306.9800000001</v>
      </c>
      <c r="J8" s="49"/>
    </row>
    <row r="9" spans="1:16" x14ac:dyDescent="0.25">
      <c r="A9" s="27" t="s">
        <v>29</v>
      </c>
      <c r="B9" s="26">
        <v>791.03</v>
      </c>
      <c r="C9" s="26">
        <v>2976.36</v>
      </c>
      <c r="D9" s="26">
        <v>193321.08</v>
      </c>
      <c r="E9" s="26">
        <v>122181.62</v>
      </c>
      <c r="F9" s="26">
        <v>39636</v>
      </c>
      <c r="G9" s="26">
        <v>20661.36</v>
      </c>
      <c r="H9" s="26">
        <v>75119.149999999994</v>
      </c>
      <c r="I9" s="12">
        <f t="shared" si="0"/>
        <v>454686.6</v>
      </c>
      <c r="J9" s="49"/>
    </row>
    <row r="10" spans="1:16" x14ac:dyDescent="0.25">
      <c r="A10" s="27" t="s">
        <v>30</v>
      </c>
      <c r="B10" s="26">
        <v>46.55</v>
      </c>
      <c r="C10" s="26">
        <v>1190.49</v>
      </c>
      <c r="D10" s="26">
        <v>199272.47</v>
      </c>
      <c r="E10" s="26">
        <v>35212</v>
      </c>
      <c r="F10" s="26">
        <v>13744.76</v>
      </c>
      <c r="G10" s="26">
        <v>24189.77</v>
      </c>
      <c r="H10" s="26">
        <v>111907.4</v>
      </c>
      <c r="I10" s="12">
        <f t="shared" si="0"/>
        <v>385563.44000000006</v>
      </c>
      <c r="J10" s="49"/>
    </row>
    <row r="11" spans="1:16" x14ac:dyDescent="0.25">
      <c r="A11" s="30" t="s">
        <v>31</v>
      </c>
      <c r="B11" s="26">
        <v>0</v>
      </c>
      <c r="C11" s="26">
        <v>2.72</v>
      </c>
      <c r="D11" s="26">
        <v>31384.09</v>
      </c>
      <c r="E11" s="26">
        <v>3547.77</v>
      </c>
      <c r="F11" s="26">
        <v>8781.15</v>
      </c>
      <c r="G11" s="26">
        <v>12936.04</v>
      </c>
      <c r="H11" s="26">
        <v>70594.559999999998</v>
      </c>
      <c r="I11" s="12">
        <f t="shared" si="0"/>
        <v>127246.33</v>
      </c>
      <c r="J11" s="49"/>
    </row>
    <row r="12" spans="1:16" x14ac:dyDescent="0.25">
      <c r="A12" s="29" t="s">
        <v>10</v>
      </c>
      <c r="B12" s="15">
        <f>SUM(B4:B11)</f>
        <v>1183270.77</v>
      </c>
      <c r="C12" s="15">
        <f t="shared" ref="C12:I12" si="1">SUM(C4:C11)</f>
        <v>302781.87999999995</v>
      </c>
      <c r="D12" s="15">
        <f t="shared" si="1"/>
        <v>684670.48</v>
      </c>
      <c r="E12" s="15">
        <f t="shared" si="1"/>
        <v>1158952.69</v>
      </c>
      <c r="F12" s="15">
        <f t="shared" si="1"/>
        <v>307029.34000000003</v>
      </c>
      <c r="G12" s="15">
        <f t="shared" si="1"/>
        <v>192016.18</v>
      </c>
      <c r="H12" s="15">
        <f t="shared" si="1"/>
        <v>429905.05</v>
      </c>
      <c r="I12" s="17">
        <f t="shared" si="1"/>
        <v>4258626.3899999997</v>
      </c>
    </row>
    <row r="13" spans="1:16" x14ac:dyDescent="0.25">
      <c r="A13" s="34" t="s">
        <v>48</v>
      </c>
      <c r="B13" s="35"/>
      <c r="C13" s="35"/>
      <c r="D13" s="35"/>
      <c r="E13" s="35"/>
      <c r="F13" s="35"/>
      <c r="G13" s="35"/>
      <c r="H13" s="35"/>
      <c r="I13" s="35"/>
    </row>
    <row r="14" spans="1:16" x14ac:dyDescent="0.25">
      <c r="A14" s="34" t="s">
        <v>49</v>
      </c>
      <c r="B14" s="35"/>
      <c r="C14" s="35"/>
      <c r="D14" s="35"/>
      <c r="E14" s="35"/>
      <c r="F14" s="35"/>
      <c r="G14" s="35"/>
      <c r="H14" s="35"/>
      <c r="I14" s="35"/>
    </row>
    <row r="15" spans="1:16" x14ac:dyDescent="0.25">
      <c r="A15" s="34" t="str">
        <f>IF(1&lt;2,"Lecture : "&amp;ROUND(E5,0)&amp;" femmes âgés de 15 à 19 ans vivent dans un ménage immigré composé d'adultes d'un couple avec enfant(s). ","")</f>
        <v xml:space="preserve">Lecture : 1689 femmes âgés de 15 à 19 ans vivent dans un ménage immigré composé d'adultes d'un couple avec enfant(s). </v>
      </c>
      <c r="B15" s="35"/>
      <c r="C15" s="35"/>
      <c r="D15" s="35"/>
      <c r="E15" s="35"/>
      <c r="F15" s="35"/>
      <c r="G15" s="35"/>
      <c r="H15" s="35"/>
      <c r="I15" s="35"/>
    </row>
    <row r="16" spans="1:16" x14ac:dyDescent="0.25">
      <c r="A16" s="33" t="s">
        <v>87</v>
      </c>
      <c r="B16" s="35"/>
      <c r="C16" s="35"/>
      <c r="D16" s="35"/>
      <c r="E16" s="35"/>
      <c r="F16" s="35"/>
      <c r="G16" s="35"/>
      <c r="H16" s="35"/>
      <c r="I16" s="35"/>
    </row>
    <row r="18" spans="1:10" x14ac:dyDescent="0.25">
      <c r="A18" s="3" t="s">
        <v>11</v>
      </c>
    </row>
    <row r="19" spans="1:10" ht="36" x14ac:dyDescent="0.25">
      <c r="B19" s="21" t="s">
        <v>39</v>
      </c>
      <c r="C19" s="22" t="s">
        <v>40</v>
      </c>
      <c r="D19" s="22" t="s">
        <v>41</v>
      </c>
      <c r="E19" s="22" t="s">
        <v>42</v>
      </c>
      <c r="F19" s="22" t="s">
        <v>43</v>
      </c>
      <c r="G19" s="22" t="s">
        <v>44</v>
      </c>
      <c r="H19" s="23" t="s">
        <v>45</v>
      </c>
      <c r="I19" s="24" t="s">
        <v>10</v>
      </c>
    </row>
    <row r="20" spans="1:10" x14ac:dyDescent="0.25">
      <c r="A20" s="25" t="s">
        <v>38</v>
      </c>
      <c r="B20" s="31">
        <v>3751789.53</v>
      </c>
      <c r="C20" s="26">
        <v>861239.65</v>
      </c>
      <c r="D20" s="26">
        <v>50.92</v>
      </c>
      <c r="E20" s="26">
        <v>10.17</v>
      </c>
      <c r="F20" s="26">
        <v>7.48</v>
      </c>
      <c r="G20" s="26">
        <v>67070.77</v>
      </c>
      <c r="H20" s="32">
        <v>381.55</v>
      </c>
      <c r="I20" s="12">
        <f>SUM(B20:H20)</f>
        <v>4680550.0699999994</v>
      </c>
      <c r="J20" s="49"/>
    </row>
    <row r="21" spans="1:10" x14ac:dyDescent="0.25">
      <c r="A21" s="27" t="s">
        <v>25</v>
      </c>
      <c r="B21" s="26">
        <v>967730.61</v>
      </c>
      <c r="C21" s="26">
        <v>374388.07</v>
      </c>
      <c r="D21" s="26">
        <v>28134.47</v>
      </c>
      <c r="E21" s="26">
        <v>5653.59</v>
      </c>
      <c r="F21" s="26">
        <v>4735.24</v>
      </c>
      <c r="G21" s="26">
        <v>70967.27</v>
      </c>
      <c r="H21" s="26">
        <v>113546.72</v>
      </c>
      <c r="I21" s="12">
        <f t="shared" ref="I21:I27" si="2">SUM(B21:H21)</f>
        <v>1565155.97</v>
      </c>
      <c r="J21" s="49"/>
    </row>
    <row r="22" spans="1:10" x14ac:dyDescent="0.25">
      <c r="A22" s="27" t="s">
        <v>26</v>
      </c>
      <c r="B22" s="26">
        <v>389294.47</v>
      </c>
      <c r="C22" s="26">
        <v>171129.87</v>
      </c>
      <c r="D22" s="26">
        <v>312171.52000000002</v>
      </c>
      <c r="E22" s="26">
        <v>105175.41</v>
      </c>
      <c r="F22" s="26">
        <v>43043.78</v>
      </c>
      <c r="G22" s="26">
        <v>131141.82</v>
      </c>
      <c r="H22" s="26">
        <v>340617.78</v>
      </c>
      <c r="I22" s="12">
        <f t="shared" si="2"/>
        <v>1492574.6500000001</v>
      </c>
      <c r="J22" s="49"/>
    </row>
    <row r="23" spans="1:10" x14ac:dyDescent="0.25">
      <c r="A23" s="27" t="s">
        <v>27</v>
      </c>
      <c r="B23" s="26">
        <v>156229.12</v>
      </c>
      <c r="C23" s="26">
        <v>96443.46</v>
      </c>
      <c r="D23" s="26">
        <v>857583.14</v>
      </c>
      <c r="E23" s="26">
        <v>2608651.2799999998</v>
      </c>
      <c r="F23" s="26">
        <v>501142.29</v>
      </c>
      <c r="G23" s="26">
        <v>151053.16</v>
      </c>
      <c r="H23" s="26">
        <v>654880.21</v>
      </c>
      <c r="I23" s="12">
        <f t="shared" si="2"/>
        <v>5025982.66</v>
      </c>
      <c r="J23" s="49"/>
    </row>
    <row r="24" spans="1:10" x14ac:dyDescent="0.25">
      <c r="A24" s="27" t="s">
        <v>28</v>
      </c>
      <c r="B24" s="26">
        <v>31639.78</v>
      </c>
      <c r="C24" s="26">
        <v>57410.45</v>
      </c>
      <c r="D24" s="26">
        <v>991187.09</v>
      </c>
      <c r="E24" s="26">
        <v>2913935.49</v>
      </c>
      <c r="F24" s="26">
        <v>874750.06</v>
      </c>
      <c r="G24" s="26">
        <v>111049.77</v>
      </c>
      <c r="H24" s="26">
        <v>691913.17</v>
      </c>
      <c r="I24" s="12">
        <f t="shared" si="2"/>
        <v>5671885.8100000005</v>
      </c>
      <c r="J24" s="49"/>
    </row>
    <row r="25" spans="1:10" x14ac:dyDescent="0.25">
      <c r="A25" s="27" t="s">
        <v>29</v>
      </c>
      <c r="B25" s="26">
        <v>4958.5200000000004</v>
      </c>
      <c r="C25" s="26">
        <v>31685.919999999998</v>
      </c>
      <c r="D25" s="26">
        <v>1967477.69</v>
      </c>
      <c r="E25" s="26">
        <v>479588.24</v>
      </c>
      <c r="F25" s="26">
        <v>226651.98</v>
      </c>
      <c r="G25" s="26">
        <v>103851.62</v>
      </c>
      <c r="H25" s="26">
        <v>905433.79</v>
      </c>
      <c r="I25" s="12">
        <f t="shared" si="2"/>
        <v>3719647.7600000002</v>
      </c>
      <c r="J25" s="49"/>
    </row>
    <row r="26" spans="1:10" x14ac:dyDescent="0.25">
      <c r="A26" s="27" t="s">
        <v>30</v>
      </c>
      <c r="B26" s="26">
        <v>457.82</v>
      </c>
      <c r="C26" s="26">
        <v>11266.57</v>
      </c>
      <c r="D26" s="26">
        <v>2225319.12</v>
      </c>
      <c r="E26" s="26">
        <v>139029.54999999999</v>
      </c>
      <c r="F26" s="26">
        <v>142431.88</v>
      </c>
      <c r="G26" s="26">
        <v>126998.69</v>
      </c>
      <c r="H26" s="26">
        <v>1459243.93</v>
      </c>
      <c r="I26" s="12">
        <f t="shared" si="2"/>
        <v>4104747.5599999996</v>
      </c>
      <c r="J26" s="49"/>
    </row>
    <row r="27" spans="1:10" x14ac:dyDescent="0.25">
      <c r="A27" s="30" t="s">
        <v>31</v>
      </c>
      <c r="B27" s="26">
        <v>0</v>
      </c>
      <c r="C27" s="26">
        <v>150.85</v>
      </c>
      <c r="D27" s="26">
        <v>497978.13</v>
      </c>
      <c r="E27" s="26">
        <v>25067.72</v>
      </c>
      <c r="F27" s="26">
        <v>125282.71</v>
      </c>
      <c r="G27" s="26">
        <v>102642.3</v>
      </c>
      <c r="H27" s="26">
        <v>1244234.2</v>
      </c>
      <c r="I27" s="12">
        <f t="shared" si="2"/>
        <v>1995355.91</v>
      </c>
      <c r="J27" s="49"/>
    </row>
    <row r="28" spans="1:10" x14ac:dyDescent="0.25">
      <c r="A28" s="29" t="s">
        <v>10</v>
      </c>
      <c r="B28" s="15">
        <f>SUM(B20:B27)</f>
        <v>5302099.8499999996</v>
      </c>
      <c r="C28" s="15">
        <f t="shared" ref="C28:I28" si="3">SUM(C20:C27)</f>
        <v>1603714.8399999999</v>
      </c>
      <c r="D28" s="15">
        <f t="shared" si="3"/>
        <v>6879902.0800000001</v>
      </c>
      <c r="E28" s="15">
        <f t="shared" si="3"/>
        <v>6277111.4499999993</v>
      </c>
      <c r="F28" s="15">
        <f t="shared" si="3"/>
        <v>1918045.42</v>
      </c>
      <c r="G28" s="15">
        <f t="shared" si="3"/>
        <v>864775.40000000014</v>
      </c>
      <c r="H28" s="15">
        <f t="shared" si="3"/>
        <v>5410251.3500000006</v>
      </c>
      <c r="I28" s="17">
        <f t="shared" si="3"/>
        <v>28255900.390000001</v>
      </c>
    </row>
    <row r="29" spans="1:10" x14ac:dyDescent="0.25">
      <c r="A29" s="34" t="s">
        <v>48</v>
      </c>
      <c r="B29" s="35"/>
      <c r="C29" s="35"/>
      <c r="D29" s="35"/>
      <c r="E29" s="35"/>
      <c r="F29" s="35"/>
      <c r="G29" s="35"/>
      <c r="H29" s="35"/>
      <c r="I29" s="35"/>
    </row>
    <row r="30" spans="1:10" x14ac:dyDescent="0.25">
      <c r="A30" s="34" t="s">
        <v>49</v>
      </c>
      <c r="B30" s="35"/>
      <c r="C30" s="35"/>
      <c r="D30" s="35"/>
      <c r="E30" s="35"/>
      <c r="F30" s="35"/>
      <c r="G30" s="35"/>
      <c r="H30" s="35"/>
      <c r="I30" s="35"/>
    </row>
    <row r="31" spans="1:10" x14ac:dyDescent="0.25">
      <c r="A31" s="34" t="str">
        <f>IF(1&lt;2,"Lecture : "&amp;ROUND(E21,0)&amp;" femmes âgés de 15 à 19 ans vivent dans un ménage immigré composé d'adultes d'un couple avec enfant(s). ","")</f>
        <v xml:space="preserve">Lecture : 5654 femmes âgés de 15 à 19 ans vivent dans un ménage immigré composé d'adultes d'un couple avec enfant(s). </v>
      </c>
      <c r="B31" s="35"/>
      <c r="C31" s="35"/>
      <c r="D31" s="35"/>
      <c r="E31" s="35"/>
      <c r="F31" s="35"/>
      <c r="G31" s="35"/>
      <c r="H31" s="35"/>
      <c r="I31" s="35"/>
    </row>
    <row r="32" spans="1:10"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4">B4+B20</f>
        <v>4557296.05</v>
      </c>
      <c r="C36" s="26">
        <f t="shared" si="4"/>
        <v>1035189.48</v>
      </c>
      <c r="D36" s="26">
        <f t="shared" si="4"/>
        <v>63.64</v>
      </c>
      <c r="E36" s="26">
        <f t="shared" si="4"/>
        <v>18.579999999999998</v>
      </c>
      <c r="F36" s="26">
        <f t="shared" si="4"/>
        <v>7.48</v>
      </c>
      <c r="G36" s="26">
        <f t="shared" si="4"/>
        <v>88707.19</v>
      </c>
      <c r="H36" s="32">
        <f t="shared" si="4"/>
        <v>404.44</v>
      </c>
      <c r="I36" s="12">
        <f t="shared" si="4"/>
        <v>5681686.8599999994</v>
      </c>
    </row>
    <row r="37" spans="1:9" x14ac:dyDescent="0.25">
      <c r="A37" s="27" t="s">
        <v>25</v>
      </c>
      <c r="B37" s="31">
        <f t="shared" si="4"/>
        <v>1162877.7</v>
      </c>
      <c r="C37" s="26">
        <f t="shared" si="4"/>
        <v>437016.5</v>
      </c>
      <c r="D37" s="26">
        <f t="shared" si="4"/>
        <v>31098.46</v>
      </c>
      <c r="E37" s="26">
        <f t="shared" si="4"/>
        <v>7342.84</v>
      </c>
      <c r="F37" s="26">
        <f t="shared" si="4"/>
        <v>5578.71</v>
      </c>
      <c r="G37" s="26">
        <f t="shared" si="4"/>
        <v>85261.27</v>
      </c>
      <c r="H37" s="32">
        <f t="shared" si="4"/>
        <v>120250.72</v>
      </c>
      <c r="I37" s="12">
        <f t="shared" si="4"/>
        <v>1849426.2</v>
      </c>
    </row>
    <row r="38" spans="1:9" x14ac:dyDescent="0.25">
      <c r="A38" s="27" t="s">
        <v>26</v>
      </c>
      <c r="B38" s="31">
        <f t="shared" si="4"/>
        <v>499703.88999999996</v>
      </c>
      <c r="C38" s="26">
        <f t="shared" si="4"/>
        <v>207737.66999999998</v>
      </c>
      <c r="D38" s="26">
        <f t="shared" si="4"/>
        <v>341758.17000000004</v>
      </c>
      <c r="E38" s="26">
        <f t="shared" si="4"/>
        <v>132090.91</v>
      </c>
      <c r="F38" s="26">
        <f t="shared" si="4"/>
        <v>49781.759999999995</v>
      </c>
      <c r="G38" s="26">
        <f t="shared" si="4"/>
        <v>160524.25</v>
      </c>
      <c r="H38" s="32">
        <f t="shared" si="4"/>
        <v>372501.53</v>
      </c>
      <c r="I38" s="12">
        <f t="shared" si="4"/>
        <v>1764098.1800000002</v>
      </c>
    </row>
    <row r="39" spans="1:9" x14ac:dyDescent="0.25">
      <c r="A39" s="27" t="s">
        <v>27</v>
      </c>
      <c r="B39" s="31">
        <f t="shared" si="4"/>
        <v>219963.27</v>
      </c>
      <c r="C39" s="26">
        <f t="shared" si="4"/>
        <v>116039.09000000001</v>
      </c>
      <c r="D39" s="26">
        <f t="shared" si="4"/>
        <v>970913.5</v>
      </c>
      <c r="E39" s="26">
        <f t="shared" si="4"/>
        <v>3095627.29</v>
      </c>
      <c r="F39" s="26">
        <f t="shared" si="4"/>
        <v>596643.61</v>
      </c>
      <c r="G39" s="26">
        <f t="shared" si="4"/>
        <v>193953.54</v>
      </c>
      <c r="H39" s="32">
        <f t="shared" si="4"/>
        <v>725734.85</v>
      </c>
      <c r="I39" s="12">
        <f t="shared" si="4"/>
        <v>5918875.1500000004</v>
      </c>
    </row>
    <row r="40" spans="1:9" x14ac:dyDescent="0.25">
      <c r="A40" s="27" t="s">
        <v>28</v>
      </c>
      <c r="B40" s="31">
        <f t="shared" si="4"/>
        <v>39275.79</v>
      </c>
      <c r="C40" s="26">
        <f t="shared" si="4"/>
        <v>63241.07</v>
      </c>
      <c r="D40" s="26">
        <f t="shared" si="4"/>
        <v>1105986.21</v>
      </c>
      <c r="E40" s="26">
        <f t="shared" si="4"/>
        <v>3396357.62</v>
      </c>
      <c r="F40" s="26">
        <f t="shared" si="4"/>
        <v>1016534.7200000001</v>
      </c>
      <c r="G40" s="26">
        <f t="shared" si="4"/>
        <v>137065.54999999999</v>
      </c>
      <c r="H40" s="32">
        <f t="shared" si="4"/>
        <v>754731.83000000007</v>
      </c>
      <c r="I40" s="12">
        <f t="shared" si="4"/>
        <v>6513192.790000001</v>
      </c>
    </row>
    <row r="41" spans="1:9" x14ac:dyDescent="0.25">
      <c r="A41" s="27" t="s">
        <v>29</v>
      </c>
      <c r="B41" s="31">
        <f t="shared" si="4"/>
        <v>5749.55</v>
      </c>
      <c r="C41" s="26">
        <f t="shared" si="4"/>
        <v>34662.28</v>
      </c>
      <c r="D41" s="26">
        <f t="shared" si="4"/>
        <v>2160798.77</v>
      </c>
      <c r="E41" s="26">
        <f t="shared" si="4"/>
        <v>601769.86</v>
      </c>
      <c r="F41" s="26">
        <f t="shared" si="4"/>
        <v>266287.98</v>
      </c>
      <c r="G41" s="26">
        <f t="shared" si="4"/>
        <v>124512.98</v>
      </c>
      <c r="H41" s="32">
        <f t="shared" si="4"/>
        <v>980552.94000000006</v>
      </c>
      <c r="I41" s="12">
        <f t="shared" si="4"/>
        <v>4174334.3600000003</v>
      </c>
    </row>
    <row r="42" spans="1:9" x14ac:dyDescent="0.25">
      <c r="A42" s="27" t="s">
        <v>30</v>
      </c>
      <c r="B42" s="31">
        <f t="shared" si="4"/>
        <v>504.37</v>
      </c>
      <c r="C42" s="26">
        <f t="shared" si="4"/>
        <v>12457.06</v>
      </c>
      <c r="D42" s="26">
        <f t="shared" si="4"/>
        <v>2424591.5900000003</v>
      </c>
      <c r="E42" s="26">
        <f t="shared" si="4"/>
        <v>174241.55</v>
      </c>
      <c r="F42" s="26">
        <f t="shared" si="4"/>
        <v>156176.64000000001</v>
      </c>
      <c r="G42" s="26">
        <f t="shared" si="4"/>
        <v>151188.46</v>
      </c>
      <c r="H42" s="32">
        <f t="shared" si="4"/>
        <v>1571151.3299999998</v>
      </c>
      <c r="I42" s="12">
        <f t="shared" si="4"/>
        <v>4490311</v>
      </c>
    </row>
    <row r="43" spans="1:9" x14ac:dyDescent="0.25">
      <c r="A43" s="30" t="s">
        <v>31</v>
      </c>
      <c r="B43" s="31">
        <f t="shared" si="4"/>
        <v>0</v>
      </c>
      <c r="C43" s="26">
        <f t="shared" si="4"/>
        <v>153.57</v>
      </c>
      <c r="D43" s="26">
        <f t="shared" si="4"/>
        <v>529362.22</v>
      </c>
      <c r="E43" s="26">
        <f t="shared" si="4"/>
        <v>28615.49</v>
      </c>
      <c r="F43" s="26">
        <f t="shared" si="4"/>
        <v>134063.86000000002</v>
      </c>
      <c r="G43" s="26">
        <f t="shared" si="4"/>
        <v>115578.34</v>
      </c>
      <c r="H43" s="32">
        <f t="shared" si="4"/>
        <v>1314828.76</v>
      </c>
      <c r="I43" s="12">
        <f t="shared" si="4"/>
        <v>2122602.2399999998</v>
      </c>
    </row>
    <row r="44" spans="1:9" x14ac:dyDescent="0.25">
      <c r="A44" s="29" t="s">
        <v>10</v>
      </c>
      <c r="B44" s="14">
        <f t="shared" si="4"/>
        <v>6485370.6199999992</v>
      </c>
      <c r="C44" s="15">
        <f t="shared" si="4"/>
        <v>1906496.7199999997</v>
      </c>
      <c r="D44" s="15">
        <f t="shared" si="4"/>
        <v>7564572.5600000005</v>
      </c>
      <c r="E44" s="15">
        <f t="shared" si="4"/>
        <v>7436064.1399999987</v>
      </c>
      <c r="F44" s="15">
        <f t="shared" si="4"/>
        <v>2225074.7599999998</v>
      </c>
      <c r="G44" s="15">
        <f t="shared" si="4"/>
        <v>1056791.58</v>
      </c>
      <c r="H44" s="16">
        <f t="shared" si="4"/>
        <v>5840156.4000000004</v>
      </c>
      <c r="I44" s="17">
        <f t="shared" si="4"/>
        <v>32514526.780000001</v>
      </c>
    </row>
    <row r="45" spans="1:9" x14ac:dyDescent="0.25">
      <c r="A45" s="34" t="s">
        <v>48</v>
      </c>
    </row>
    <row r="46" spans="1:9" x14ac:dyDescent="0.25">
      <c r="A46" s="34" t="s">
        <v>49</v>
      </c>
    </row>
    <row r="47" spans="1:9" x14ac:dyDescent="0.25">
      <c r="A47" s="33" t="s">
        <v>87</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56</v>
      </c>
    </row>
    <row r="3" spans="1:9" ht="24" x14ac:dyDescent="0.25">
      <c r="A3" s="36"/>
      <c r="B3" s="37" t="s">
        <v>57</v>
      </c>
      <c r="C3" s="38" t="s">
        <v>51</v>
      </c>
      <c r="D3" s="38" t="s">
        <v>52</v>
      </c>
      <c r="E3" s="39" t="s">
        <v>53</v>
      </c>
      <c r="F3" s="40" t="s">
        <v>10</v>
      </c>
      <c r="G3" s="36"/>
      <c r="H3" s="36"/>
      <c r="I3" s="36"/>
    </row>
    <row r="4" spans="1:9" x14ac:dyDescent="0.25">
      <c r="A4" s="41" t="s">
        <v>59</v>
      </c>
      <c r="B4" s="7">
        <v>3922512.01</v>
      </c>
      <c r="C4" s="7">
        <v>3771041.05</v>
      </c>
      <c r="D4" s="7">
        <v>3133466.14</v>
      </c>
      <c r="E4" s="7">
        <v>2469019.6800000002</v>
      </c>
      <c r="F4" s="8">
        <v>28495765.170000002</v>
      </c>
    </row>
    <row r="5" spans="1:9" x14ac:dyDescent="0.25">
      <c r="A5" s="42" t="s">
        <v>54</v>
      </c>
      <c r="B5" s="11">
        <v>10990153.949999999</v>
      </c>
      <c r="C5" s="11">
        <v>10497111.67</v>
      </c>
      <c r="D5" s="11">
        <v>8459199.9900000002</v>
      </c>
      <c r="E5" s="11">
        <v>6290187.8099999996</v>
      </c>
      <c r="F5" s="12">
        <v>63010449.329999998</v>
      </c>
    </row>
    <row r="6" spans="1:9" x14ac:dyDescent="0.25">
      <c r="A6" s="43" t="s">
        <v>55</v>
      </c>
      <c r="B6" s="44">
        <v>5900330.4699999997</v>
      </c>
      <c r="C6" s="44">
        <v>5723547.3200000003</v>
      </c>
      <c r="D6" s="44">
        <v>5033487.99</v>
      </c>
      <c r="E6" s="44">
        <v>4328314.53</v>
      </c>
      <c r="F6" s="45">
        <v>5900330.4699999997</v>
      </c>
    </row>
    <row r="7" spans="1:9" x14ac:dyDescent="0.25">
      <c r="A7" s="46" t="s">
        <v>49</v>
      </c>
    </row>
    <row r="8" spans="1:9" x14ac:dyDescent="0.25">
      <c r="A8" s="46" t="str">
        <f>IF(1&lt;2,"Lecture : en 2016, "&amp;ROUND(D4,0)&amp;" ménages ont pour personne de référence un individu immigré. Ces ménages comptent "&amp;ROUND(D5,0)&amp;" personnes dont "&amp;ROUND(D6,0)&amp;" personnes immigrées.")</f>
        <v>Lecture : en 2016, 3133466 ménages ont pour personne de référence un individu immigré. Ces ménages comptent 8459200 personnes dont 5033488 personnes immigrées.</v>
      </c>
    </row>
    <row r="9" spans="1:9" x14ac:dyDescent="0.25">
      <c r="A9" s="47" t="s">
        <v>87</v>
      </c>
    </row>
    <row r="11" spans="1:9" x14ac:dyDescent="0.25">
      <c r="A11" s="46" t="s">
        <v>58</v>
      </c>
    </row>
  </sheetData>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1.5703125" style="2" customWidth="1"/>
    <col min="10" max="10" width="11.85546875" style="2" customWidth="1"/>
    <col min="11" max="11" width="13.7109375" style="2" customWidth="1"/>
    <col min="12" max="13" width="11.7109375" style="2" customWidth="1"/>
    <col min="14" max="14" width="11.140625" style="2" customWidth="1"/>
    <col min="15" max="15" width="12.7109375" style="2" customWidth="1"/>
    <col min="16" max="16" width="8.28515625" style="2" customWidth="1"/>
    <col min="17" max="16384" width="40.42578125" style="2"/>
  </cols>
  <sheetData>
    <row r="1" spans="1:14" x14ac:dyDescent="0.25">
      <c r="A1" s="1" t="s">
        <v>61</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5" t="s">
        <v>2</v>
      </c>
      <c r="B4" s="6">
        <v>1165.1600000000001</v>
      </c>
      <c r="C4" s="7">
        <v>2294.96</v>
      </c>
      <c r="D4" s="7">
        <v>1336.49</v>
      </c>
      <c r="E4" s="7">
        <v>1284.76</v>
      </c>
      <c r="F4" s="7">
        <v>890.16</v>
      </c>
      <c r="G4" s="7">
        <v>487.51</v>
      </c>
      <c r="H4" s="8">
        <f>SUM(B4:G4)</f>
        <v>7459.04</v>
      </c>
      <c r="I4" s="49"/>
      <c r="J4" s="49"/>
      <c r="K4" s="49"/>
      <c r="L4" s="49"/>
      <c r="M4" s="49"/>
      <c r="N4" s="49"/>
    </row>
    <row r="5" spans="1:14" x14ac:dyDescent="0.25">
      <c r="A5" s="9" t="s">
        <v>3</v>
      </c>
      <c r="B5" s="10">
        <v>27305.35</v>
      </c>
      <c r="C5" s="11">
        <v>40533.65</v>
      </c>
      <c r="D5" s="11">
        <v>35259.300000000003</v>
      </c>
      <c r="E5" s="11">
        <v>41089.17</v>
      </c>
      <c r="F5" s="11">
        <v>28268.28</v>
      </c>
      <c r="G5" s="11">
        <v>16983.009999999998</v>
      </c>
      <c r="H5" s="12">
        <f t="shared" ref="H5:H12" si="0">SUM(B5:G5)</f>
        <v>189438.76</v>
      </c>
      <c r="I5" s="49"/>
      <c r="J5" s="49"/>
      <c r="K5" s="49"/>
      <c r="L5" s="49"/>
      <c r="M5" s="49"/>
      <c r="N5" s="49"/>
    </row>
    <row r="6" spans="1:14" x14ac:dyDescent="0.25">
      <c r="A6" s="9" t="s">
        <v>4</v>
      </c>
      <c r="B6" s="10">
        <v>88359.27</v>
      </c>
      <c r="C6" s="11">
        <v>84442.99</v>
      </c>
      <c r="D6" s="11">
        <v>58566.18</v>
      </c>
      <c r="E6" s="11">
        <v>58005.62</v>
      </c>
      <c r="F6" s="11">
        <v>25772.13</v>
      </c>
      <c r="G6" s="11">
        <v>10295.59</v>
      </c>
      <c r="H6" s="12">
        <f t="shared" si="0"/>
        <v>325441.78000000003</v>
      </c>
      <c r="I6" s="49"/>
      <c r="J6" s="49"/>
      <c r="K6" s="49"/>
      <c r="L6" s="49"/>
      <c r="M6" s="49"/>
      <c r="N6" s="49"/>
    </row>
    <row r="7" spans="1:14" x14ac:dyDescent="0.25">
      <c r="A7" s="9" t="s">
        <v>5</v>
      </c>
      <c r="B7" s="10">
        <v>81627.45</v>
      </c>
      <c r="C7" s="11">
        <v>88766.44</v>
      </c>
      <c r="D7" s="11">
        <v>66988.28</v>
      </c>
      <c r="E7" s="11">
        <v>65216.34</v>
      </c>
      <c r="F7" s="11">
        <v>35143.79</v>
      </c>
      <c r="G7" s="11">
        <v>18277.41</v>
      </c>
      <c r="H7" s="12">
        <f t="shared" si="0"/>
        <v>356019.70999999996</v>
      </c>
      <c r="I7" s="49"/>
      <c r="J7" s="49"/>
      <c r="K7" s="49"/>
      <c r="L7" s="49"/>
      <c r="M7" s="49"/>
      <c r="N7" s="49"/>
    </row>
    <row r="8" spans="1:14" x14ac:dyDescent="0.25">
      <c r="A8" s="9" t="s">
        <v>6</v>
      </c>
      <c r="B8" s="10">
        <v>121443.03</v>
      </c>
      <c r="C8" s="11">
        <v>157301.9</v>
      </c>
      <c r="D8" s="11">
        <v>117757.19</v>
      </c>
      <c r="E8" s="11">
        <v>97829.45</v>
      </c>
      <c r="F8" s="11">
        <v>55691.91</v>
      </c>
      <c r="G8" s="11">
        <v>33413.69</v>
      </c>
      <c r="H8" s="12">
        <f t="shared" si="0"/>
        <v>583437.16999999993</v>
      </c>
      <c r="I8" s="49"/>
      <c r="J8" s="49"/>
      <c r="K8" s="49"/>
      <c r="L8" s="49"/>
      <c r="M8" s="49"/>
      <c r="N8" s="49"/>
    </row>
    <row r="9" spans="1:14" x14ac:dyDescent="0.25">
      <c r="A9" s="9" t="s">
        <v>7</v>
      </c>
      <c r="B9" s="10">
        <v>127804.41</v>
      </c>
      <c r="C9" s="11">
        <v>135550.48000000001</v>
      </c>
      <c r="D9" s="11">
        <v>128291.13</v>
      </c>
      <c r="E9" s="11">
        <v>143954.39000000001</v>
      </c>
      <c r="F9" s="11">
        <v>111113.68</v>
      </c>
      <c r="G9" s="11">
        <v>74610.179999999993</v>
      </c>
      <c r="H9" s="12">
        <f t="shared" si="0"/>
        <v>721324.27</v>
      </c>
      <c r="I9" s="49"/>
      <c r="J9" s="49"/>
    </row>
    <row r="10" spans="1:14" x14ac:dyDescent="0.25">
      <c r="A10" s="9" t="s">
        <v>8</v>
      </c>
      <c r="B10" s="10">
        <v>265059.09999999998</v>
      </c>
      <c r="C10" s="11">
        <v>286292.98</v>
      </c>
      <c r="D10" s="11">
        <v>58573.54</v>
      </c>
      <c r="E10" s="11">
        <v>22154.240000000002</v>
      </c>
      <c r="F10" s="11">
        <v>9868.14</v>
      </c>
      <c r="G10" s="11">
        <v>6648.36</v>
      </c>
      <c r="H10" s="12">
        <f t="shared" si="0"/>
        <v>648596.36</v>
      </c>
      <c r="I10" s="49"/>
      <c r="J10" s="49"/>
      <c r="K10" s="49"/>
      <c r="L10" s="49"/>
      <c r="M10" s="49"/>
      <c r="N10" s="49"/>
    </row>
    <row r="11" spans="1:14" x14ac:dyDescent="0.25">
      <c r="A11" s="9" t="s">
        <v>9</v>
      </c>
      <c r="B11" s="10">
        <v>150636.63</v>
      </c>
      <c r="C11" s="11">
        <v>58583.08</v>
      </c>
      <c r="D11" s="11">
        <v>34340</v>
      </c>
      <c r="E11" s="11">
        <v>27126.42</v>
      </c>
      <c r="F11" s="11">
        <v>17364.72</v>
      </c>
      <c r="G11" s="11">
        <v>13698.22</v>
      </c>
      <c r="H11" s="12">
        <f t="shared" si="0"/>
        <v>301749.06999999995</v>
      </c>
      <c r="I11" s="49"/>
      <c r="J11" s="49"/>
      <c r="K11" s="49"/>
      <c r="L11" s="49"/>
      <c r="M11" s="49"/>
      <c r="N11" s="49"/>
    </row>
    <row r="12" spans="1:14" x14ac:dyDescent="0.25">
      <c r="A12" s="13" t="s">
        <v>10</v>
      </c>
      <c r="B12" s="14">
        <f>SUM(B4:B11)</f>
        <v>863400.4</v>
      </c>
      <c r="C12" s="15">
        <f t="shared" ref="C12:G12" si="1">SUM(C4:C11)</f>
        <v>853766.48</v>
      </c>
      <c r="D12" s="15">
        <f t="shared" si="1"/>
        <v>501112.11</v>
      </c>
      <c r="E12" s="15">
        <f t="shared" si="1"/>
        <v>456660.39</v>
      </c>
      <c r="F12" s="15">
        <f t="shared" si="1"/>
        <v>284112.81000000006</v>
      </c>
      <c r="G12" s="15">
        <f t="shared" si="1"/>
        <v>174413.96999999997</v>
      </c>
      <c r="H12" s="17">
        <f t="shared" si="0"/>
        <v>3133466.16</v>
      </c>
    </row>
    <row r="13" spans="1:14" x14ac:dyDescent="0.25">
      <c r="A13" s="34" t="s">
        <v>62</v>
      </c>
      <c r="B13" s="35"/>
      <c r="C13" s="35"/>
      <c r="D13" s="35"/>
      <c r="E13" s="35"/>
      <c r="F13" s="35"/>
      <c r="G13" s="35"/>
      <c r="H13" s="35"/>
    </row>
    <row r="14" spans="1:14" x14ac:dyDescent="0.25">
      <c r="A14" s="34" t="s">
        <v>49</v>
      </c>
      <c r="B14" s="35"/>
      <c r="C14" s="35"/>
      <c r="D14" s="35"/>
      <c r="E14" s="35"/>
      <c r="F14" s="35"/>
      <c r="G14" s="35"/>
      <c r="H14" s="35"/>
    </row>
    <row r="15" spans="1:14" x14ac:dyDescent="0.25">
      <c r="A15" s="47" t="s">
        <v>87</v>
      </c>
      <c r="B15" s="35"/>
      <c r="C15" s="35"/>
      <c r="D15" s="35"/>
      <c r="E15" s="35"/>
      <c r="F15" s="35"/>
      <c r="G15" s="35"/>
      <c r="H15" s="35"/>
    </row>
    <row r="17" spans="1:14" x14ac:dyDescent="0.25">
      <c r="A17" s="3" t="s">
        <v>11</v>
      </c>
    </row>
    <row r="18" spans="1:14" x14ac:dyDescent="0.25">
      <c r="B18" s="19" t="s">
        <v>13</v>
      </c>
      <c r="C18" s="20" t="s">
        <v>14</v>
      </c>
      <c r="D18" s="20" t="s">
        <v>15</v>
      </c>
      <c r="E18" s="20" t="s">
        <v>16</v>
      </c>
      <c r="F18" s="20" t="s">
        <v>17</v>
      </c>
      <c r="G18" s="18" t="s">
        <v>18</v>
      </c>
      <c r="H18" s="4" t="s">
        <v>1</v>
      </c>
    </row>
    <row r="19" spans="1:14" x14ac:dyDescent="0.25">
      <c r="A19" s="5" t="s">
        <v>2</v>
      </c>
      <c r="B19" s="6">
        <v>50246.96</v>
      </c>
      <c r="C19" s="7">
        <v>98908.84</v>
      </c>
      <c r="D19" s="7">
        <v>57120.54</v>
      </c>
      <c r="E19" s="7">
        <v>55158.09</v>
      </c>
      <c r="F19" s="7">
        <v>20682.88</v>
      </c>
      <c r="G19" s="7">
        <v>5011.87</v>
      </c>
      <c r="H19" s="8">
        <f>SUM(B19:G19)</f>
        <v>287129.18</v>
      </c>
      <c r="I19" s="49"/>
      <c r="J19" s="49"/>
      <c r="K19" s="49"/>
      <c r="L19" s="49"/>
      <c r="M19" s="49"/>
      <c r="N19" s="49"/>
    </row>
    <row r="20" spans="1:14" x14ac:dyDescent="0.25">
      <c r="A20" s="9" t="s">
        <v>3</v>
      </c>
      <c r="B20" s="10">
        <v>224094.25</v>
      </c>
      <c r="C20" s="11">
        <v>335924.12</v>
      </c>
      <c r="D20" s="11">
        <v>222647.25</v>
      </c>
      <c r="E20" s="11">
        <v>225566.97</v>
      </c>
      <c r="F20" s="11">
        <v>75382.559999999998</v>
      </c>
      <c r="G20" s="11">
        <v>23133.38</v>
      </c>
      <c r="H20" s="12">
        <f t="shared" ref="H20:H27" si="2">SUM(B20:G20)</f>
        <v>1106748.5299999998</v>
      </c>
      <c r="I20" s="49"/>
      <c r="J20" s="49"/>
      <c r="K20" s="49"/>
      <c r="L20" s="49"/>
      <c r="M20" s="49"/>
      <c r="N20" s="49"/>
    </row>
    <row r="21" spans="1:14" x14ac:dyDescent="0.25">
      <c r="A21" s="9" t="s">
        <v>4</v>
      </c>
      <c r="B21" s="10">
        <v>799047.97</v>
      </c>
      <c r="C21" s="11">
        <v>842777.8</v>
      </c>
      <c r="D21" s="11">
        <v>535882.11</v>
      </c>
      <c r="E21" s="11">
        <v>564424.42000000004</v>
      </c>
      <c r="F21" s="11">
        <v>179131.54</v>
      </c>
      <c r="G21" s="11">
        <v>42321.45</v>
      </c>
      <c r="H21" s="12">
        <f t="shared" si="2"/>
        <v>2963585.29</v>
      </c>
      <c r="I21" s="49"/>
      <c r="J21" s="49"/>
      <c r="K21" s="49"/>
      <c r="L21" s="49"/>
      <c r="M21" s="49"/>
      <c r="N21" s="49"/>
    </row>
    <row r="22" spans="1:14" x14ac:dyDescent="0.25">
      <c r="A22" s="9" t="s">
        <v>5</v>
      </c>
      <c r="B22" s="10">
        <v>1171070.2</v>
      </c>
      <c r="C22" s="11">
        <v>1202908.3899999999</v>
      </c>
      <c r="D22" s="11">
        <v>791920.39</v>
      </c>
      <c r="E22" s="11">
        <v>734612.93</v>
      </c>
      <c r="F22" s="11">
        <v>203018.29</v>
      </c>
      <c r="G22" s="11">
        <v>48597.58</v>
      </c>
      <c r="H22" s="12">
        <f t="shared" si="2"/>
        <v>4152127.7800000003</v>
      </c>
      <c r="I22" s="49"/>
      <c r="J22" s="49"/>
      <c r="K22" s="49"/>
      <c r="L22" s="49"/>
      <c r="M22" s="49"/>
      <c r="N22" s="49"/>
    </row>
    <row r="23" spans="1:14" x14ac:dyDescent="0.25">
      <c r="A23" s="9" t="s">
        <v>6</v>
      </c>
      <c r="B23" s="10">
        <v>1188402.58</v>
      </c>
      <c r="C23" s="11">
        <v>1345871.47</v>
      </c>
      <c r="D23" s="11">
        <v>786447.47</v>
      </c>
      <c r="E23" s="11">
        <v>569737.53</v>
      </c>
      <c r="F23" s="11">
        <v>181658.79</v>
      </c>
      <c r="G23" s="11">
        <v>56919.38</v>
      </c>
      <c r="H23" s="12">
        <f t="shared" si="2"/>
        <v>4129037.2199999997</v>
      </c>
      <c r="I23" s="49"/>
      <c r="J23" s="49"/>
      <c r="K23" s="49"/>
      <c r="L23" s="49"/>
      <c r="M23" s="49"/>
      <c r="N23" s="49"/>
    </row>
    <row r="24" spans="1:14" x14ac:dyDescent="0.25">
      <c r="A24" s="9" t="s">
        <v>7</v>
      </c>
      <c r="B24" s="10">
        <v>951611.16</v>
      </c>
      <c r="C24" s="11">
        <v>992695.3</v>
      </c>
      <c r="D24" s="11">
        <v>675218.31</v>
      </c>
      <c r="E24" s="11">
        <v>624720.09</v>
      </c>
      <c r="F24" s="11">
        <v>234143.65</v>
      </c>
      <c r="G24" s="11">
        <v>89759.06</v>
      </c>
      <c r="H24" s="12">
        <f t="shared" si="2"/>
        <v>3568147.57</v>
      </c>
      <c r="I24" s="49"/>
      <c r="J24" s="49"/>
      <c r="K24" s="49"/>
      <c r="L24" s="49"/>
      <c r="M24" s="49"/>
      <c r="N24" s="49"/>
    </row>
    <row r="25" spans="1:14" x14ac:dyDescent="0.25">
      <c r="A25" s="9" t="s">
        <v>8</v>
      </c>
      <c r="B25" s="10">
        <v>3986284.24</v>
      </c>
      <c r="C25" s="11">
        <v>3431164.61</v>
      </c>
      <c r="D25" s="11">
        <v>271168.02</v>
      </c>
      <c r="E25" s="11">
        <v>43392.53</v>
      </c>
      <c r="F25" s="11">
        <v>9982.42</v>
      </c>
      <c r="G25" s="11">
        <v>3587.06</v>
      </c>
      <c r="H25" s="12">
        <f t="shared" si="2"/>
        <v>7745578.879999999</v>
      </c>
      <c r="I25" s="49"/>
      <c r="J25" s="49"/>
      <c r="K25" s="49"/>
      <c r="L25" s="49"/>
      <c r="M25" s="49"/>
      <c r="N25" s="49"/>
    </row>
    <row r="26" spans="1:14" x14ac:dyDescent="0.25">
      <c r="A26" s="9" t="s">
        <v>9</v>
      </c>
      <c r="B26" s="10">
        <v>993649.69</v>
      </c>
      <c r="C26" s="11">
        <v>243531.89</v>
      </c>
      <c r="D26" s="11">
        <v>87343.79</v>
      </c>
      <c r="E26" s="11">
        <v>47626.45</v>
      </c>
      <c r="F26" s="11">
        <v>22641.78</v>
      </c>
      <c r="G26" s="11">
        <v>15150.99</v>
      </c>
      <c r="H26" s="12">
        <f t="shared" si="2"/>
        <v>1409944.59</v>
      </c>
      <c r="I26" s="49"/>
      <c r="J26" s="49"/>
      <c r="K26" s="49"/>
      <c r="L26" s="49"/>
      <c r="M26" s="49"/>
      <c r="N26" s="49"/>
    </row>
    <row r="27" spans="1:14" x14ac:dyDescent="0.25">
      <c r="A27" s="13" t="s">
        <v>10</v>
      </c>
      <c r="B27" s="14">
        <f>SUM(B19:B26)</f>
        <v>9364407.0500000007</v>
      </c>
      <c r="C27" s="15">
        <f t="shared" ref="C27" si="3">SUM(C19:C26)</f>
        <v>8493782.4199999999</v>
      </c>
      <c r="D27" s="15">
        <f t="shared" ref="D27" si="4">SUM(D19:D26)</f>
        <v>3427747.88</v>
      </c>
      <c r="E27" s="15">
        <f t="shared" ref="E27" si="5">SUM(E19:E26)</f>
        <v>2865239.0100000002</v>
      </c>
      <c r="F27" s="15">
        <f t="shared" ref="F27" si="6">SUM(F19:F26)</f>
        <v>926641.91000000015</v>
      </c>
      <c r="G27" s="15">
        <f t="shared" ref="G27" si="7">SUM(G19:G26)</f>
        <v>284480.76999999996</v>
      </c>
      <c r="H27" s="17">
        <f t="shared" si="2"/>
        <v>25362299.039999999</v>
      </c>
    </row>
    <row r="28" spans="1:14" x14ac:dyDescent="0.25">
      <c r="A28" s="34" t="s">
        <v>63</v>
      </c>
      <c r="B28" s="35"/>
      <c r="C28" s="35"/>
      <c r="D28" s="35"/>
      <c r="E28" s="35"/>
      <c r="F28" s="35"/>
      <c r="G28" s="35"/>
      <c r="H28" s="35"/>
    </row>
    <row r="29" spans="1:14" x14ac:dyDescent="0.25">
      <c r="A29" s="34" t="s">
        <v>49</v>
      </c>
      <c r="B29" s="35"/>
      <c r="C29" s="35"/>
      <c r="D29" s="35"/>
      <c r="E29" s="35"/>
      <c r="F29" s="35"/>
      <c r="G29" s="35"/>
      <c r="H29" s="35"/>
    </row>
    <row r="30" spans="1:14" x14ac:dyDescent="0.25">
      <c r="A30" s="47" t="s">
        <v>87</v>
      </c>
      <c r="B30" s="35"/>
      <c r="C30" s="35"/>
      <c r="D30" s="35"/>
      <c r="E30" s="35"/>
      <c r="F30" s="35"/>
      <c r="G30" s="35"/>
      <c r="H30" s="35"/>
    </row>
    <row r="32" spans="1:14" x14ac:dyDescent="0.25">
      <c r="A32" s="3" t="s">
        <v>12</v>
      </c>
    </row>
    <row r="33" spans="1:8" x14ac:dyDescent="0.25">
      <c r="B33" s="19" t="s">
        <v>13</v>
      </c>
      <c r="C33" s="20" t="s">
        <v>14</v>
      </c>
      <c r="D33" s="20" t="s">
        <v>15</v>
      </c>
      <c r="E33" s="20" t="s">
        <v>16</v>
      </c>
      <c r="F33" s="20" t="s">
        <v>17</v>
      </c>
      <c r="G33" s="18" t="s">
        <v>18</v>
      </c>
      <c r="H33" s="4" t="s">
        <v>1</v>
      </c>
    </row>
    <row r="34" spans="1:8" x14ac:dyDescent="0.25">
      <c r="A34" s="5" t="s">
        <v>2</v>
      </c>
      <c r="B34" s="6">
        <f t="shared" ref="B34:H42" si="8">B4+B19</f>
        <v>51412.12</v>
      </c>
      <c r="C34" s="7">
        <f t="shared" si="8"/>
        <v>101203.8</v>
      </c>
      <c r="D34" s="7">
        <f t="shared" si="8"/>
        <v>58457.03</v>
      </c>
      <c r="E34" s="7">
        <f t="shared" si="8"/>
        <v>56442.85</v>
      </c>
      <c r="F34" s="7">
        <f t="shared" si="8"/>
        <v>21573.040000000001</v>
      </c>
      <c r="G34" s="7">
        <f t="shared" si="8"/>
        <v>5499.38</v>
      </c>
      <c r="H34" s="8">
        <f t="shared" si="8"/>
        <v>294588.21999999997</v>
      </c>
    </row>
    <row r="35" spans="1:8" x14ac:dyDescent="0.25">
      <c r="A35" s="9" t="s">
        <v>3</v>
      </c>
      <c r="B35" s="10">
        <f t="shared" si="8"/>
        <v>251399.6</v>
      </c>
      <c r="C35" s="11">
        <f t="shared" si="8"/>
        <v>376457.77</v>
      </c>
      <c r="D35" s="11">
        <f t="shared" si="8"/>
        <v>257906.55</v>
      </c>
      <c r="E35" s="11">
        <f t="shared" si="8"/>
        <v>266656.14</v>
      </c>
      <c r="F35" s="11">
        <f t="shared" si="8"/>
        <v>103650.84</v>
      </c>
      <c r="G35" s="11">
        <f t="shared" si="8"/>
        <v>40116.39</v>
      </c>
      <c r="H35" s="12">
        <f t="shared" si="8"/>
        <v>1296187.2899999998</v>
      </c>
    </row>
    <row r="36" spans="1:8" x14ac:dyDescent="0.25">
      <c r="A36" s="9" t="s">
        <v>4</v>
      </c>
      <c r="B36" s="10">
        <f t="shared" si="8"/>
        <v>887407.24</v>
      </c>
      <c r="C36" s="11">
        <f t="shared" si="8"/>
        <v>927220.79</v>
      </c>
      <c r="D36" s="11">
        <f t="shared" si="8"/>
        <v>594448.29</v>
      </c>
      <c r="E36" s="11">
        <f t="shared" si="8"/>
        <v>622430.04</v>
      </c>
      <c r="F36" s="11">
        <f t="shared" si="8"/>
        <v>204903.67</v>
      </c>
      <c r="G36" s="11">
        <f t="shared" si="8"/>
        <v>52617.039999999994</v>
      </c>
      <c r="H36" s="12">
        <f t="shared" si="8"/>
        <v>3289027.0700000003</v>
      </c>
    </row>
    <row r="37" spans="1:8" x14ac:dyDescent="0.25">
      <c r="A37" s="9" t="s">
        <v>5</v>
      </c>
      <c r="B37" s="10">
        <f t="shared" si="8"/>
        <v>1252697.6499999999</v>
      </c>
      <c r="C37" s="11">
        <f t="shared" si="8"/>
        <v>1291674.8299999998</v>
      </c>
      <c r="D37" s="11">
        <f t="shared" si="8"/>
        <v>858908.67</v>
      </c>
      <c r="E37" s="11">
        <f t="shared" si="8"/>
        <v>799829.27</v>
      </c>
      <c r="F37" s="11">
        <f t="shared" si="8"/>
        <v>238162.08000000002</v>
      </c>
      <c r="G37" s="11">
        <f t="shared" si="8"/>
        <v>66874.990000000005</v>
      </c>
      <c r="H37" s="12">
        <f t="shared" si="8"/>
        <v>4508147.49</v>
      </c>
    </row>
    <row r="38" spans="1:8" x14ac:dyDescent="0.25">
      <c r="A38" s="9" t="s">
        <v>6</v>
      </c>
      <c r="B38" s="10">
        <f t="shared" si="8"/>
        <v>1309845.6100000001</v>
      </c>
      <c r="C38" s="11">
        <f t="shared" si="8"/>
        <v>1503173.3699999999</v>
      </c>
      <c r="D38" s="11">
        <f t="shared" si="8"/>
        <v>904204.65999999992</v>
      </c>
      <c r="E38" s="11">
        <f t="shared" si="8"/>
        <v>667566.98</v>
      </c>
      <c r="F38" s="11">
        <f t="shared" si="8"/>
        <v>237350.7</v>
      </c>
      <c r="G38" s="11">
        <f t="shared" si="8"/>
        <v>90333.07</v>
      </c>
      <c r="H38" s="12">
        <f t="shared" si="8"/>
        <v>4712474.3899999997</v>
      </c>
    </row>
    <row r="39" spans="1:8" x14ac:dyDescent="0.25">
      <c r="A39" s="9" t="s">
        <v>7</v>
      </c>
      <c r="B39" s="10">
        <f t="shared" si="8"/>
        <v>1079415.57</v>
      </c>
      <c r="C39" s="11">
        <f t="shared" si="8"/>
        <v>1128245.78</v>
      </c>
      <c r="D39" s="11">
        <f t="shared" si="8"/>
        <v>803509.44000000006</v>
      </c>
      <c r="E39" s="11">
        <f t="shared" si="8"/>
        <v>768674.48</v>
      </c>
      <c r="F39" s="11">
        <f t="shared" si="8"/>
        <v>345257.32999999996</v>
      </c>
      <c r="G39" s="11">
        <f t="shared" si="8"/>
        <v>164369.24</v>
      </c>
      <c r="H39" s="12">
        <f t="shared" si="8"/>
        <v>4289471.84</v>
      </c>
    </row>
    <row r="40" spans="1:8" x14ac:dyDescent="0.25">
      <c r="A40" s="9" t="s">
        <v>8</v>
      </c>
      <c r="B40" s="10">
        <f t="shared" si="8"/>
        <v>4251343.34</v>
      </c>
      <c r="C40" s="11">
        <f t="shared" si="8"/>
        <v>3717457.59</v>
      </c>
      <c r="D40" s="11">
        <f t="shared" si="8"/>
        <v>329741.56</v>
      </c>
      <c r="E40" s="11">
        <f t="shared" si="8"/>
        <v>65546.77</v>
      </c>
      <c r="F40" s="11">
        <f t="shared" si="8"/>
        <v>19850.559999999998</v>
      </c>
      <c r="G40" s="11">
        <f t="shared" si="8"/>
        <v>10235.42</v>
      </c>
      <c r="H40" s="12">
        <f t="shared" si="8"/>
        <v>8394175.2399999984</v>
      </c>
    </row>
    <row r="41" spans="1:8" x14ac:dyDescent="0.25">
      <c r="A41" s="9" t="s">
        <v>9</v>
      </c>
      <c r="B41" s="10">
        <f t="shared" si="8"/>
        <v>1144286.3199999998</v>
      </c>
      <c r="C41" s="11">
        <f t="shared" si="8"/>
        <v>302114.97000000003</v>
      </c>
      <c r="D41" s="11">
        <f t="shared" si="8"/>
        <v>121683.79</v>
      </c>
      <c r="E41" s="11">
        <f t="shared" si="8"/>
        <v>74752.87</v>
      </c>
      <c r="F41" s="11">
        <f t="shared" si="8"/>
        <v>40006.5</v>
      </c>
      <c r="G41" s="11">
        <f t="shared" si="8"/>
        <v>28849.21</v>
      </c>
      <c r="H41" s="12">
        <f t="shared" si="8"/>
        <v>1711693.6600000001</v>
      </c>
    </row>
    <row r="42" spans="1:8" x14ac:dyDescent="0.25">
      <c r="A42" s="13" t="s">
        <v>10</v>
      </c>
      <c r="B42" s="14">
        <f t="shared" si="8"/>
        <v>10227807.450000001</v>
      </c>
      <c r="C42" s="15">
        <f t="shared" si="8"/>
        <v>9347548.9000000004</v>
      </c>
      <c r="D42" s="15">
        <f t="shared" si="8"/>
        <v>3928859.9899999998</v>
      </c>
      <c r="E42" s="15">
        <f t="shared" si="8"/>
        <v>3321899.4000000004</v>
      </c>
      <c r="F42" s="15">
        <f t="shared" si="8"/>
        <v>1210754.7200000002</v>
      </c>
      <c r="G42" s="15">
        <f t="shared" si="8"/>
        <v>458894.73999999993</v>
      </c>
      <c r="H42" s="17">
        <f t="shared" si="8"/>
        <v>28495765.199999999</v>
      </c>
    </row>
    <row r="43" spans="1:8" x14ac:dyDescent="0.25">
      <c r="A43" s="34" t="s">
        <v>49</v>
      </c>
    </row>
    <row r="44" spans="1:8" x14ac:dyDescent="0.25">
      <c r="A44" s="47" t="s">
        <v>87</v>
      </c>
    </row>
    <row r="45" spans="1:8" x14ac:dyDescent="0.25">
      <c r="A45" s="47"/>
    </row>
  </sheetData>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election activeCell="B45" sqref="B45"/>
    </sheetView>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1.140625" style="2" customWidth="1"/>
    <col min="10" max="10" width="10.85546875" style="2" customWidth="1"/>
    <col min="11" max="11" width="11" style="2" customWidth="1"/>
    <col min="12" max="12" width="12.28515625" style="2" customWidth="1"/>
    <col min="13" max="13" width="10.42578125" style="2" customWidth="1"/>
    <col min="14" max="14" width="13" style="2" customWidth="1"/>
    <col min="15" max="15" width="12.28515625" style="2" customWidth="1"/>
    <col min="16" max="16" width="13" style="2" customWidth="1"/>
    <col min="17" max="16384" width="40.42578125" style="2"/>
  </cols>
  <sheetData>
    <row r="1" spans="1:14" x14ac:dyDescent="0.25">
      <c r="A1" s="1" t="s">
        <v>65</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5" t="s">
        <v>2</v>
      </c>
      <c r="B4" s="6">
        <v>1165.1600000000001</v>
      </c>
      <c r="C4" s="7">
        <v>4589.91</v>
      </c>
      <c r="D4" s="7">
        <v>4009.47</v>
      </c>
      <c r="E4" s="7">
        <v>5139.05</v>
      </c>
      <c r="F4" s="7">
        <v>4450.8100000000004</v>
      </c>
      <c r="G4" s="7">
        <v>3195.27</v>
      </c>
      <c r="H4" s="8">
        <f>SUM(B4:G4)</f>
        <v>22549.670000000002</v>
      </c>
      <c r="I4" s="49"/>
      <c r="J4" s="49"/>
      <c r="K4" s="49"/>
      <c r="L4" s="49"/>
      <c r="M4" s="49"/>
      <c r="N4" s="49"/>
    </row>
    <row r="5" spans="1:14" x14ac:dyDescent="0.25">
      <c r="A5" s="9" t="s">
        <v>3</v>
      </c>
      <c r="B5" s="10">
        <v>27305.35</v>
      </c>
      <c r="C5" s="11">
        <v>81067.3</v>
      </c>
      <c r="D5" s="11">
        <v>105777.9</v>
      </c>
      <c r="E5" s="11">
        <v>164356.68</v>
      </c>
      <c r="F5" s="11">
        <v>141341.39000000001</v>
      </c>
      <c r="G5" s="11">
        <v>110064.92</v>
      </c>
      <c r="H5" s="12">
        <f t="shared" ref="H5:H12" si="0">SUM(B5:G5)</f>
        <v>629913.54</v>
      </c>
      <c r="I5" s="49"/>
      <c r="J5" s="49"/>
      <c r="K5" s="49"/>
      <c r="L5" s="49"/>
      <c r="M5" s="49"/>
      <c r="N5" s="49"/>
    </row>
    <row r="6" spans="1:14" x14ac:dyDescent="0.25">
      <c r="A6" s="9" t="s">
        <v>4</v>
      </c>
      <c r="B6" s="10">
        <v>88359.27</v>
      </c>
      <c r="C6" s="11">
        <v>168885.98</v>
      </c>
      <c r="D6" s="11">
        <v>175698.54</v>
      </c>
      <c r="E6" s="11">
        <v>232022.5</v>
      </c>
      <c r="F6" s="11">
        <v>128860.64</v>
      </c>
      <c r="G6" s="11">
        <v>66393.39</v>
      </c>
      <c r="H6" s="12">
        <f t="shared" si="0"/>
        <v>860220.32000000007</v>
      </c>
      <c r="I6" s="49"/>
      <c r="J6" s="49"/>
      <c r="K6" s="49"/>
      <c r="L6" s="49"/>
      <c r="M6" s="49"/>
      <c r="N6" s="49"/>
    </row>
    <row r="7" spans="1:14" x14ac:dyDescent="0.25">
      <c r="A7" s="9" t="s">
        <v>5</v>
      </c>
      <c r="B7" s="10">
        <v>81627.45</v>
      </c>
      <c r="C7" s="11">
        <v>177532.87</v>
      </c>
      <c r="D7" s="11">
        <v>200964.85</v>
      </c>
      <c r="E7" s="11">
        <v>260865.34</v>
      </c>
      <c r="F7" s="11">
        <v>175718.97</v>
      </c>
      <c r="G7" s="11">
        <v>118290.47</v>
      </c>
      <c r="H7" s="12">
        <f t="shared" si="0"/>
        <v>1014999.95</v>
      </c>
      <c r="I7" s="49"/>
      <c r="J7" s="49"/>
      <c r="K7" s="49"/>
      <c r="L7" s="49"/>
      <c r="M7" s="49"/>
      <c r="N7" s="49"/>
    </row>
    <row r="8" spans="1:14" x14ac:dyDescent="0.25">
      <c r="A8" s="9" t="s">
        <v>6</v>
      </c>
      <c r="B8" s="10">
        <v>121443.03</v>
      </c>
      <c r="C8" s="11">
        <v>314603.8</v>
      </c>
      <c r="D8" s="11">
        <v>353271.56</v>
      </c>
      <c r="E8" s="11">
        <v>391317.81</v>
      </c>
      <c r="F8" s="11">
        <v>278459.55</v>
      </c>
      <c r="G8" s="11">
        <v>217610.5</v>
      </c>
      <c r="H8" s="12">
        <f t="shared" si="0"/>
        <v>1676706.25</v>
      </c>
      <c r="I8" s="49"/>
      <c r="J8" s="49"/>
      <c r="K8" s="49"/>
      <c r="L8" s="49"/>
      <c r="M8" s="49"/>
      <c r="N8" s="49"/>
    </row>
    <row r="9" spans="1:14" x14ac:dyDescent="0.25">
      <c r="A9" s="9" t="s">
        <v>7</v>
      </c>
      <c r="B9" s="10">
        <v>127804.41</v>
      </c>
      <c r="C9" s="11">
        <v>271100.96999999997</v>
      </c>
      <c r="D9" s="11">
        <v>384873.38</v>
      </c>
      <c r="E9" s="11">
        <v>575817.57999999996</v>
      </c>
      <c r="F9" s="11">
        <v>555568.38</v>
      </c>
      <c r="G9" s="11">
        <v>486674.62</v>
      </c>
      <c r="H9" s="12">
        <f t="shared" si="0"/>
        <v>2401839.34</v>
      </c>
      <c r="I9" s="49"/>
      <c r="J9" s="49"/>
      <c r="K9" s="49"/>
      <c r="L9" s="49"/>
      <c r="M9" s="49"/>
      <c r="N9" s="49"/>
    </row>
    <row r="10" spans="1:14" x14ac:dyDescent="0.25">
      <c r="A10" s="9" t="s">
        <v>8</v>
      </c>
      <c r="B10" s="10">
        <v>265059.09999999998</v>
      </c>
      <c r="C10" s="11">
        <v>572585.94999999995</v>
      </c>
      <c r="D10" s="11">
        <v>175720.62</v>
      </c>
      <c r="E10" s="11">
        <v>88616.98</v>
      </c>
      <c r="F10" s="11">
        <v>49340.7</v>
      </c>
      <c r="G10" s="11">
        <v>44331.63</v>
      </c>
      <c r="H10" s="12">
        <f t="shared" si="0"/>
        <v>1195654.9799999997</v>
      </c>
      <c r="I10" s="49"/>
      <c r="J10" s="49"/>
      <c r="K10" s="49"/>
      <c r="L10" s="49"/>
      <c r="M10" s="49"/>
      <c r="N10" s="49"/>
    </row>
    <row r="11" spans="1:14" x14ac:dyDescent="0.25">
      <c r="A11" s="9" t="s">
        <v>9</v>
      </c>
      <c r="B11" s="10">
        <v>150636.63</v>
      </c>
      <c r="C11" s="11">
        <v>117166.15</v>
      </c>
      <c r="D11" s="11">
        <v>103020</v>
      </c>
      <c r="E11" s="11">
        <v>108505.66</v>
      </c>
      <c r="F11" s="11">
        <v>86823.62</v>
      </c>
      <c r="G11" s="11">
        <v>91163.89</v>
      </c>
      <c r="H11" s="12">
        <f t="shared" si="0"/>
        <v>657315.95000000007</v>
      </c>
      <c r="I11" s="49"/>
      <c r="J11" s="49"/>
      <c r="K11" s="49"/>
      <c r="L11" s="49"/>
      <c r="M11" s="49"/>
      <c r="N11" s="49"/>
    </row>
    <row r="12" spans="1:14" x14ac:dyDescent="0.25">
      <c r="A12" s="13" t="s">
        <v>10</v>
      </c>
      <c r="B12" s="14">
        <f>SUM(B4:B11)</f>
        <v>863400.4</v>
      </c>
      <c r="C12" s="15">
        <f t="shared" ref="C12:G12" si="1">SUM(C4:C11)</f>
        <v>1707532.9299999997</v>
      </c>
      <c r="D12" s="15">
        <f t="shared" si="1"/>
        <v>1503336.3200000003</v>
      </c>
      <c r="E12" s="15">
        <f t="shared" si="1"/>
        <v>1826641.5999999999</v>
      </c>
      <c r="F12" s="15">
        <f t="shared" si="1"/>
        <v>1420564.06</v>
      </c>
      <c r="G12" s="15">
        <f t="shared" si="1"/>
        <v>1137724.69</v>
      </c>
      <c r="H12" s="17">
        <f t="shared" si="0"/>
        <v>8459200</v>
      </c>
    </row>
    <row r="13" spans="1:14" x14ac:dyDescent="0.25">
      <c r="A13" s="34" t="s">
        <v>62</v>
      </c>
      <c r="B13" s="35"/>
      <c r="C13" s="35"/>
      <c r="D13" s="35"/>
      <c r="E13" s="35"/>
      <c r="F13" s="35"/>
      <c r="G13" s="35"/>
      <c r="H13" s="35"/>
    </row>
    <row r="14" spans="1:14" x14ac:dyDescent="0.25">
      <c r="A14" s="34" t="s">
        <v>49</v>
      </c>
      <c r="B14" s="35"/>
      <c r="C14" s="35"/>
      <c r="D14" s="35"/>
      <c r="E14" s="35"/>
      <c r="F14" s="35"/>
      <c r="G14" s="35"/>
      <c r="H14" s="35"/>
    </row>
    <row r="15" spans="1:14" x14ac:dyDescent="0.25">
      <c r="A15" s="34" t="str">
        <f>IF(1&lt;2,"Lecture : "&amp;ROUND(C4,0)&amp;" personnes vivent dans un ménage immigré  de 2 personnes dont la personne de référence est agriculteur exploitant.")</f>
        <v>Lecture : 4590 personnes vivent dans un ménage immigré  de 2 personnes dont la personne de référence est agriculteur exploitant.</v>
      </c>
      <c r="B15" s="35"/>
      <c r="C15" s="35"/>
      <c r="D15" s="35"/>
      <c r="E15" s="35"/>
      <c r="F15" s="35"/>
      <c r="G15" s="35"/>
      <c r="H15" s="35"/>
    </row>
    <row r="16" spans="1:14" x14ac:dyDescent="0.25">
      <c r="A16" s="33" t="s">
        <v>87</v>
      </c>
      <c r="B16" s="35"/>
      <c r="C16" s="35"/>
      <c r="D16" s="35"/>
      <c r="E16" s="35"/>
      <c r="F16" s="35"/>
      <c r="G16" s="35"/>
      <c r="H16" s="35"/>
    </row>
    <row r="18" spans="1:14" x14ac:dyDescent="0.25">
      <c r="A18" s="3" t="s">
        <v>11</v>
      </c>
    </row>
    <row r="19" spans="1:14" x14ac:dyDescent="0.25">
      <c r="B19" s="19" t="s">
        <v>13</v>
      </c>
      <c r="C19" s="20" t="s">
        <v>14</v>
      </c>
      <c r="D19" s="20" t="s">
        <v>15</v>
      </c>
      <c r="E19" s="20" t="s">
        <v>16</v>
      </c>
      <c r="F19" s="20" t="s">
        <v>17</v>
      </c>
      <c r="G19" s="18" t="s">
        <v>18</v>
      </c>
      <c r="H19" s="18" t="s">
        <v>1</v>
      </c>
    </row>
    <row r="20" spans="1:14" x14ac:dyDescent="0.25">
      <c r="A20" s="5" t="s">
        <v>2</v>
      </c>
      <c r="B20" s="6">
        <v>50246.96</v>
      </c>
      <c r="C20" s="7">
        <v>197817.68</v>
      </c>
      <c r="D20" s="7">
        <v>171361.62</v>
      </c>
      <c r="E20" s="7">
        <v>220632.35</v>
      </c>
      <c r="F20" s="7">
        <v>103414.39999999999</v>
      </c>
      <c r="G20" s="7">
        <v>31721.29</v>
      </c>
      <c r="H20" s="8">
        <f>SUM(B20:G20)</f>
        <v>775194.3</v>
      </c>
      <c r="I20" s="49"/>
      <c r="J20" s="49"/>
      <c r="K20" s="49"/>
      <c r="L20" s="49"/>
      <c r="M20" s="49"/>
      <c r="N20" s="49"/>
    </row>
    <row r="21" spans="1:14" x14ac:dyDescent="0.25">
      <c r="A21" s="9" t="s">
        <v>3</v>
      </c>
      <c r="B21" s="10">
        <v>224094.25</v>
      </c>
      <c r="C21" s="11">
        <v>671848.25</v>
      </c>
      <c r="D21" s="11">
        <v>667941.74</v>
      </c>
      <c r="E21" s="11">
        <v>902267.87</v>
      </c>
      <c r="F21" s="11">
        <v>376912.82</v>
      </c>
      <c r="G21" s="11">
        <v>148204.57999999999</v>
      </c>
      <c r="H21" s="12">
        <f t="shared" ref="H21:H28" si="2">SUM(B21:G21)</f>
        <v>2991269.51</v>
      </c>
      <c r="I21" s="49"/>
      <c r="J21" s="49"/>
      <c r="K21" s="49"/>
      <c r="L21" s="49"/>
      <c r="M21" s="49"/>
      <c r="N21" s="49"/>
    </row>
    <row r="22" spans="1:14" x14ac:dyDescent="0.25">
      <c r="A22" s="9" t="s">
        <v>4</v>
      </c>
      <c r="B22" s="10">
        <v>799047.97</v>
      </c>
      <c r="C22" s="11">
        <v>1685555.6</v>
      </c>
      <c r="D22" s="11">
        <v>1607646.32</v>
      </c>
      <c r="E22" s="11">
        <v>2257697.69</v>
      </c>
      <c r="F22" s="11">
        <v>895657.72</v>
      </c>
      <c r="G22" s="11">
        <v>267919.34000000003</v>
      </c>
      <c r="H22" s="12">
        <f t="shared" si="2"/>
        <v>7513524.6399999997</v>
      </c>
      <c r="I22" s="49"/>
      <c r="J22" s="49"/>
      <c r="K22" s="49"/>
      <c r="L22" s="49"/>
      <c r="M22" s="49"/>
      <c r="N22" s="49"/>
    </row>
    <row r="23" spans="1:14" x14ac:dyDescent="0.25">
      <c r="A23" s="9" t="s">
        <v>5</v>
      </c>
      <c r="B23" s="10">
        <v>1171070.2</v>
      </c>
      <c r="C23" s="11">
        <v>2405816.77</v>
      </c>
      <c r="D23" s="11">
        <v>2375761.17</v>
      </c>
      <c r="E23" s="11">
        <v>2938451.71</v>
      </c>
      <c r="F23" s="11">
        <v>1015091.44</v>
      </c>
      <c r="G23" s="11">
        <v>307839.68</v>
      </c>
      <c r="H23" s="12">
        <f t="shared" si="2"/>
        <v>10214030.969999999</v>
      </c>
      <c r="I23" s="49"/>
      <c r="J23" s="49"/>
      <c r="K23" s="49"/>
      <c r="L23" s="49"/>
      <c r="M23" s="49"/>
      <c r="N23" s="49"/>
    </row>
    <row r="24" spans="1:14" x14ac:dyDescent="0.25">
      <c r="A24" s="9" t="s">
        <v>6</v>
      </c>
      <c r="B24" s="10">
        <v>1188402.58</v>
      </c>
      <c r="C24" s="11">
        <v>2691742.94</v>
      </c>
      <c r="D24" s="11">
        <v>2359342.42</v>
      </c>
      <c r="E24" s="11">
        <v>2278950.12</v>
      </c>
      <c r="F24" s="11">
        <v>908293.96</v>
      </c>
      <c r="G24" s="11">
        <v>364398.53</v>
      </c>
      <c r="H24" s="12">
        <f t="shared" si="2"/>
        <v>9791130.5499999989</v>
      </c>
      <c r="I24" s="49"/>
      <c r="J24" s="49"/>
      <c r="K24" s="49"/>
      <c r="L24" s="49"/>
      <c r="M24" s="49"/>
      <c r="N24" s="49"/>
    </row>
    <row r="25" spans="1:14" x14ac:dyDescent="0.25">
      <c r="A25" s="9" t="s">
        <v>7</v>
      </c>
      <c r="B25" s="10">
        <v>951611.16</v>
      </c>
      <c r="C25" s="11">
        <v>1985390.6</v>
      </c>
      <c r="D25" s="11">
        <v>2025654.92</v>
      </c>
      <c r="E25" s="11">
        <v>2498880.36</v>
      </c>
      <c r="F25" s="11">
        <v>1170718.24</v>
      </c>
      <c r="G25" s="11">
        <v>577792.82999999996</v>
      </c>
      <c r="H25" s="12">
        <f t="shared" si="2"/>
        <v>9210048.1099999994</v>
      </c>
      <c r="I25" s="49"/>
      <c r="J25" s="49"/>
      <c r="K25" s="49"/>
      <c r="L25" s="49"/>
      <c r="M25" s="49"/>
      <c r="N25" s="49"/>
    </row>
    <row r="26" spans="1:14" x14ac:dyDescent="0.25">
      <c r="A26" s="9" t="s">
        <v>8</v>
      </c>
      <c r="B26" s="10">
        <v>3986284.24</v>
      </c>
      <c r="C26" s="11">
        <v>6862329.2199999997</v>
      </c>
      <c r="D26" s="11">
        <v>813504.06</v>
      </c>
      <c r="E26" s="11">
        <v>173570.13</v>
      </c>
      <c r="F26" s="11">
        <v>49912.11</v>
      </c>
      <c r="G26" s="11">
        <v>23387.4</v>
      </c>
      <c r="H26" s="12">
        <f t="shared" si="2"/>
        <v>11908987.160000002</v>
      </c>
      <c r="I26" s="49"/>
      <c r="J26" s="49"/>
      <c r="K26" s="49"/>
      <c r="L26" s="49"/>
      <c r="M26" s="49"/>
      <c r="N26" s="49"/>
    </row>
    <row r="27" spans="1:14" x14ac:dyDescent="0.25">
      <c r="A27" s="9" t="s">
        <v>9</v>
      </c>
      <c r="B27" s="10">
        <v>993649.69</v>
      </c>
      <c r="C27" s="11">
        <v>487063.77</v>
      </c>
      <c r="D27" s="11">
        <v>262031.37</v>
      </c>
      <c r="E27" s="11">
        <v>190505.79</v>
      </c>
      <c r="F27" s="11">
        <v>113208.88</v>
      </c>
      <c r="G27" s="11">
        <v>100604.57</v>
      </c>
      <c r="H27" s="12">
        <f t="shared" si="2"/>
        <v>2147064.0699999998</v>
      </c>
      <c r="I27" s="49"/>
      <c r="J27" s="49"/>
      <c r="K27" s="49"/>
      <c r="L27" s="49"/>
      <c r="M27" s="49"/>
      <c r="N27" s="49"/>
    </row>
    <row r="28" spans="1:14" x14ac:dyDescent="0.25">
      <c r="A28" s="13" t="s">
        <v>10</v>
      </c>
      <c r="B28" s="14">
        <f>SUM(B20:B27)</f>
        <v>9364407.0500000007</v>
      </c>
      <c r="C28" s="15">
        <f t="shared" ref="C28:G28" si="3">SUM(C20:C27)</f>
        <v>16987564.829999998</v>
      </c>
      <c r="D28" s="15">
        <f t="shared" si="3"/>
        <v>10283243.619999999</v>
      </c>
      <c r="E28" s="15">
        <f t="shared" si="3"/>
        <v>11460956.02</v>
      </c>
      <c r="F28" s="15">
        <f t="shared" si="3"/>
        <v>4633209.57</v>
      </c>
      <c r="G28" s="15">
        <f t="shared" si="3"/>
        <v>1821868.22</v>
      </c>
      <c r="H28" s="17">
        <f t="shared" si="2"/>
        <v>54551249.309999995</v>
      </c>
    </row>
    <row r="29" spans="1:14" x14ac:dyDescent="0.25">
      <c r="A29" s="34" t="s">
        <v>63</v>
      </c>
      <c r="B29" s="35"/>
      <c r="C29" s="35"/>
      <c r="D29" s="35"/>
      <c r="E29" s="35"/>
      <c r="F29" s="35"/>
      <c r="G29" s="35"/>
      <c r="H29" s="35"/>
    </row>
    <row r="30" spans="1:14" x14ac:dyDescent="0.25">
      <c r="A30" s="34" t="s">
        <v>49</v>
      </c>
      <c r="B30" s="35"/>
      <c r="C30" s="35"/>
      <c r="D30" s="35"/>
      <c r="E30" s="35"/>
      <c r="F30" s="35"/>
      <c r="G30" s="35"/>
      <c r="H30" s="35"/>
    </row>
    <row r="31" spans="1:14" x14ac:dyDescent="0.25">
      <c r="A31" s="34" t="str">
        <f>IF(1&lt;2,"Lecture : "&amp;ROUND(C20,0)&amp;" personnes vivent dans un ménage non immigré  de 2 personnes dont la personne de référence est agriculteur exploitant.")</f>
        <v>Lecture : 197818 personnes vivent dans un ménage non immigré  de 2 personnes dont la personne de référence est agriculteur exploitant.</v>
      </c>
      <c r="B31" s="35"/>
      <c r="C31" s="35"/>
      <c r="D31" s="35"/>
      <c r="E31" s="35"/>
      <c r="F31" s="35"/>
      <c r="G31" s="35"/>
      <c r="H31" s="35"/>
    </row>
    <row r="32" spans="1:14" x14ac:dyDescent="0.25">
      <c r="A32" s="33" t="s">
        <v>87</v>
      </c>
      <c r="B32" s="35"/>
      <c r="C32" s="35"/>
      <c r="D32" s="35"/>
      <c r="E32" s="35"/>
      <c r="F32" s="35"/>
      <c r="G32" s="35"/>
      <c r="H32" s="35"/>
    </row>
    <row r="34" spans="1:8" x14ac:dyDescent="0.25">
      <c r="A34" s="3" t="s">
        <v>12</v>
      </c>
    </row>
    <row r="35" spans="1:8" x14ac:dyDescent="0.25">
      <c r="B35" s="19" t="s">
        <v>13</v>
      </c>
      <c r="C35" s="20" t="s">
        <v>14</v>
      </c>
      <c r="D35" s="20" t="s">
        <v>15</v>
      </c>
      <c r="E35" s="20" t="s">
        <v>16</v>
      </c>
      <c r="F35" s="20" t="s">
        <v>17</v>
      </c>
      <c r="G35" s="18" t="s">
        <v>18</v>
      </c>
      <c r="H35" s="4" t="s">
        <v>1</v>
      </c>
    </row>
    <row r="36" spans="1:8" x14ac:dyDescent="0.25">
      <c r="A36" s="5" t="s">
        <v>2</v>
      </c>
      <c r="B36" s="6">
        <f t="shared" ref="B36:H44" si="4">B4+B20</f>
        <v>51412.12</v>
      </c>
      <c r="C36" s="7">
        <f t="shared" si="4"/>
        <v>202407.59</v>
      </c>
      <c r="D36" s="7">
        <f t="shared" si="4"/>
        <v>175371.09</v>
      </c>
      <c r="E36" s="7">
        <f t="shared" si="4"/>
        <v>225771.4</v>
      </c>
      <c r="F36" s="7">
        <f t="shared" si="4"/>
        <v>107865.20999999999</v>
      </c>
      <c r="G36" s="7">
        <f t="shared" si="4"/>
        <v>34916.559999999998</v>
      </c>
      <c r="H36" s="8">
        <f t="shared" si="4"/>
        <v>797743.97000000009</v>
      </c>
    </row>
    <row r="37" spans="1:8" x14ac:dyDescent="0.25">
      <c r="A37" s="9" t="s">
        <v>3</v>
      </c>
      <c r="B37" s="10">
        <f t="shared" si="4"/>
        <v>251399.6</v>
      </c>
      <c r="C37" s="11">
        <f t="shared" si="4"/>
        <v>752915.55</v>
      </c>
      <c r="D37" s="11">
        <f t="shared" si="4"/>
        <v>773719.64</v>
      </c>
      <c r="E37" s="11">
        <f t="shared" si="4"/>
        <v>1066624.55</v>
      </c>
      <c r="F37" s="11">
        <f t="shared" si="4"/>
        <v>518254.21</v>
      </c>
      <c r="G37" s="11">
        <f t="shared" si="4"/>
        <v>258269.5</v>
      </c>
      <c r="H37" s="12">
        <f t="shared" si="4"/>
        <v>3621183.05</v>
      </c>
    </row>
    <row r="38" spans="1:8" x14ac:dyDescent="0.25">
      <c r="A38" s="9" t="s">
        <v>4</v>
      </c>
      <c r="B38" s="10">
        <f t="shared" si="4"/>
        <v>887407.24</v>
      </c>
      <c r="C38" s="11">
        <f t="shared" si="4"/>
        <v>1854441.58</v>
      </c>
      <c r="D38" s="11">
        <f t="shared" si="4"/>
        <v>1783344.86</v>
      </c>
      <c r="E38" s="11">
        <f t="shared" si="4"/>
        <v>2489720.19</v>
      </c>
      <c r="F38" s="11">
        <f t="shared" si="4"/>
        <v>1024518.36</v>
      </c>
      <c r="G38" s="11">
        <f t="shared" si="4"/>
        <v>334312.73000000004</v>
      </c>
      <c r="H38" s="12">
        <f t="shared" si="4"/>
        <v>8373744.96</v>
      </c>
    </row>
    <row r="39" spans="1:8" x14ac:dyDescent="0.25">
      <c r="A39" s="9" t="s">
        <v>5</v>
      </c>
      <c r="B39" s="10">
        <f t="shared" si="4"/>
        <v>1252697.6499999999</v>
      </c>
      <c r="C39" s="11">
        <f t="shared" si="4"/>
        <v>2583349.64</v>
      </c>
      <c r="D39" s="11">
        <f t="shared" si="4"/>
        <v>2576726.02</v>
      </c>
      <c r="E39" s="11">
        <f t="shared" si="4"/>
        <v>3199317.05</v>
      </c>
      <c r="F39" s="11">
        <f t="shared" si="4"/>
        <v>1190810.4099999999</v>
      </c>
      <c r="G39" s="11">
        <f t="shared" si="4"/>
        <v>426130.15</v>
      </c>
      <c r="H39" s="12">
        <f t="shared" si="4"/>
        <v>11229030.919999998</v>
      </c>
    </row>
    <row r="40" spans="1:8" x14ac:dyDescent="0.25">
      <c r="A40" s="9" t="s">
        <v>6</v>
      </c>
      <c r="B40" s="10">
        <f t="shared" si="4"/>
        <v>1309845.6100000001</v>
      </c>
      <c r="C40" s="11">
        <f t="shared" si="4"/>
        <v>3006346.7399999998</v>
      </c>
      <c r="D40" s="11">
        <f t="shared" si="4"/>
        <v>2712613.98</v>
      </c>
      <c r="E40" s="11">
        <f t="shared" si="4"/>
        <v>2670267.9300000002</v>
      </c>
      <c r="F40" s="11">
        <f t="shared" si="4"/>
        <v>1186753.51</v>
      </c>
      <c r="G40" s="11">
        <f t="shared" si="4"/>
        <v>582009.03</v>
      </c>
      <c r="H40" s="12">
        <f t="shared" si="4"/>
        <v>11467836.799999999</v>
      </c>
    </row>
    <row r="41" spans="1:8" x14ac:dyDescent="0.25">
      <c r="A41" s="9" t="s">
        <v>7</v>
      </c>
      <c r="B41" s="10">
        <f t="shared" si="4"/>
        <v>1079415.57</v>
      </c>
      <c r="C41" s="11">
        <f t="shared" si="4"/>
        <v>2256491.5700000003</v>
      </c>
      <c r="D41" s="11">
        <f t="shared" si="4"/>
        <v>2410528.2999999998</v>
      </c>
      <c r="E41" s="11">
        <f t="shared" si="4"/>
        <v>3074697.94</v>
      </c>
      <c r="F41" s="11">
        <f t="shared" si="4"/>
        <v>1726286.62</v>
      </c>
      <c r="G41" s="11">
        <f t="shared" si="4"/>
        <v>1064467.45</v>
      </c>
      <c r="H41" s="12">
        <f t="shared" si="4"/>
        <v>11611887.449999999</v>
      </c>
    </row>
    <row r="42" spans="1:8" x14ac:dyDescent="0.25">
      <c r="A42" s="9" t="s">
        <v>8</v>
      </c>
      <c r="B42" s="10">
        <f t="shared" si="4"/>
        <v>4251343.34</v>
      </c>
      <c r="C42" s="11">
        <f t="shared" si="4"/>
        <v>7434915.1699999999</v>
      </c>
      <c r="D42" s="11">
        <f t="shared" si="4"/>
        <v>989224.68</v>
      </c>
      <c r="E42" s="11">
        <f t="shared" si="4"/>
        <v>262187.11</v>
      </c>
      <c r="F42" s="11">
        <f t="shared" si="4"/>
        <v>99252.81</v>
      </c>
      <c r="G42" s="11">
        <f t="shared" si="4"/>
        <v>67719.03</v>
      </c>
      <c r="H42" s="12">
        <f t="shared" si="4"/>
        <v>13104642.140000002</v>
      </c>
    </row>
    <row r="43" spans="1:8" x14ac:dyDescent="0.25">
      <c r="A43" s="9" t="s">
        <v>9</v>
      </c>
      <c r="B43" s="10">
        <f t="shared" si="4"/>
        <v>1144286.3199999998</v>
      </c>
      <c r="C43" s="11">
        <f t="shared" si="4"/>
        <v>604229.92000000004</v>
      </c>
      <c r="D43" s="11">
        <f t="shared" si="4"/>
        <v>365051.37</v>
      </c>
      <c r="E43" s="11">
        <f t="shared" si="4"/>
        <v>299011.45</v>
      </c>
      <c r="F43" s="11">
        <f t="shared" si="4"/>
        <v>200032.5</v>
      </c>
      <c r="G43" s="11">
        <f t="shared" si="4"/>
        <v>191768.46000000002</v>
      </c>
      <c r="H43" s="12">
        <f t="shared" si="4"/>
        <v>2804380.02</v>
      </c>
    </row>
    <row r="44" spans="1:8" x14ac:dyDescent="0.25">
      <c r="A44" s="13" t="s">
        <v>10</v>
      </c>
      <c r="B44" s="14">
        <f t="shared" si="4"/>
        <v>10227807.450000001</v>
      </c>
      <c r="C44" s="15">
        <f t="shared" si="4"/>
        <v>18695097.759999998</v>
      </c>
      <c r="D44" s="15">
        <f t="shared" si="4"/>
        <v>11786579.939999999</v>
      </c>
      <c r="E44" s="15">
        <f t="shared" si="4"/>
        <v>13287597.619999999</v>
      </c>
      <c r="F44" s="15">
        <f t="shared" si="4"/>
        <v>6053773.6300000008</v>
      </c>
      <c r="G44" s="15">
        <f t="shared" si="4"/>
        <v>2959592.91</v>
      </c>
      <c r="H44" s="17">
        <f t="shared" si="4"/>
        <v>63010449.309999995</v>
      </c>
    </row>
    <row r="45" spans="1:8" x14ac:dyDescent="0.25">
      <c r="A45" s="34" t="s">
        <v>49</v>
      </c>
    </row>
    <row r="46" spans="1:8" x14ac:dyDescent="0.25">
      <c r="A46" s="33" t="s">
        <v>87</v>
      </c>
    </row>
  </sheetData>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opLeftCell="A4" workbookViewId="0"/>
  </sheetViews>
  <sheetFormatPr baseColWidth="10" defaultRowHeight="15" x14ac:dyDescent="0.25"/>
  <cols>
    <col min="1" max="1" width="26.42578125" style="2" customWidth="1"/>
    <col min="2" max="8" width="16.42578125" style="2" customWidth="1"/>
    <col min="9" max="16384" width="11.42578125" style="2"/>
  </cols>
  <sheetData>
    <row r="1" spans="1:8" x14ac:dyDescent="0.25">
      <c r="A1" s="1" t="s">
        <v>74</v>
      </c>
    </row>
    <row r="2" spans="1:8" x14ac:dyDescent="0.25">
      <c r="A2" s="3" t="s">
        <v>0</v>
      </c>
    </row>
    <row r="3" spans="1:8" ht="36" x14ac:dyDescent="0.25">
      <c r="B3" s="21" t="s">
        <v>19</v>
      </c>
      <c r="C3" s="22" t="s">
        <v>20</v>
      </c>
      <c r="D3" s="22" t="s">
        <v>21</v>
      </c>
      <c r="E3" s="22" t="s">
        <v>22</v>
      </c>
      <c r="F3" s="22" t="s">
        <v>23</v>
      </c>
      <c r="G3" s="23" t="s">
        <v>24</v>
      </c>
      <c r="H3" s="24" t="s">
        <v>10</v>
      </c>
    </row>
    <row r="4" spans="1:8" x14ac:dyDescent="0.25">
      <c r="A4" s="25" t="s">
        <v>25</v>
      </c>
      <c r="B4" s="26">
        <f>Men3_H!B4+Men3_F!B4</f>
        <v>3906.8</v>
      </c>
      <c r="C4" s="26">
        <f>Men3_H!C4+Men3_F!C4</f>
        <v>2978.71</v>
      </c>
      <c r="D4" s="26">
        <f>Men3_H!D4+Men3_F!D4</f>
        <v>0</v>
      </c>
      <c r="E4" s="26">
        <f>Men3_H!E4+Men3_F!E4</f>
        <v>11462.279999999999</v>
      </c>
      <c r="F4" s="26">
        <f>Men3_H!F4+Men3_F!F4</f>
        <v>75.349999999999994</v>
      </c>
      <c r="G4" s="26">
        <f>Men3_H!G4+Men3_F!G4</f>
        <v>713.8599999999999</v>
      </c>
      <c r="H4" s="8">
        <f>Men3_H!H4+Men3_F!H4</f>
        <v>19137</v>
      </c>
    </row>
    <row r="5" spans="1:8" x14ac:dyDescent="0.25">
      <c r="A5" s="27" t="s">
        <v>26</v>
      </c>
      <c r="B5" s="26">
        <f>Men3_H!B5+Men3_F!B5</f>
        <v>37923.39</v>
      </c>
      <c r="C5" s="26">
        <f>Men3_H!C5+Men3_F!C5</f>
        <v>18696.099999999999</v>
      </c>
      <c r="D5" s="26">
        <f>Men3_H!D5+Men3_F!D5</f>
        <v>0</v>
      </c>
      <c r="E5" s="26">
        <f>Men3_H!E5+Men3_F!E5</f>
        <v>37826.36</v>
      </c>
      <c r="F5" s="26">
        <f>Men3_H!F5+Men3_F!F5</f>
        <v>725.13</v>
      </c>
      <c r="G5" s="26">
        <f>Men3_H!G5+Men3_F!G5</f>
        <v>2680.3900000000003</v>
      </c>
      <c r="H5" s="12">
        <f>Men3_H!H5+Men3_F!H5</f>
        <v>97851.37</v>
      </c>
    </row>
    <row r="6" spans="1:8" x14ac:dyDescent="0.25">
      <c r="A6" s="27" t="s">
        <v>27</v>
      </c>
      <c r="B6" s="26">
        <f>Men3_H!B6+Men3_F!B6</f>
        <v>541487.72</v>
      </c>
      <c r="C6" s="26">
        <f>Men3_H!C6+Men3_F!C6</f>
        <v>160814.35</v>
      </c>
      <c r="D6" s="26">
        <f>Men3_H!D6+Men3_F!D6</f>
        <v>214.19</v>
      </c>
      <c r="E6" s="26">
        <f>Men3_H!E6+Men3_F!E6</f>
        <v>17838.760000000002</v>
      </c>
      <c r="F6" s="26">
        <f>Men3_H!F6+Men3_F!F6</f>
        <v>10162.939999999999</v>
      </c>
      <c r="G6" s="26">
        <f>Men3_H!G6+Men3_F!G6</f>
        <v>29379.53</v>
      </c>
      <c r="H6" s="12">
        <f>Men3_H!H6+Men3_F!H6</f>
        <v>759897.49</v>
      </c>
    </row>
    <row r="7" spans="1:8" x14ac:dyDescent="0.25">
      <c r="A7" s="27" t="s">
        <v>28</v>
      </c>
      <c r="B7" s="26">
        <f>Men3_H!B7+Men3_F!B7</f>
        <v>797149.75</v>
      </c>
      <c r="C7" s="26">
        <f>Men3_H!C7+Men3_F!C7</f>
        <v>184894.90000000002</v>
      </c>
      <c r="D7" s="26">
        <f>Men3_H!D7+Men3_F!D7</f>
        <v>2412.31</v>
      </c>
      <c r="E7" s="26">
        <f>Men3_H!E7+Men3_F!E7</f>
        <v>15.06</v>
      </c>
      <c r="F7" s="26">
        <f>Men3_H!F7+Men3_F!F7</f>
        <v>10865.439999999999</v>
      </c>
      <c r="G7" s="26">
        <f>Men3_H!G7+Men3_F!G7</f>
        <v>43931.350000000006</v>
      </c>
      <c r="H7" s="12">
        <f>Men3_H!H7+Men3_F!H7</f>
        <v>1039268.81</v>
      </c>
    </row>
    <row r="8" spans="1:8" x14ac:dyDescent="0.25">
      <c r="A8" s="27" t="s">
        <v>29</v>
      </c>
      <c r="B8" s="26">
        <f>Men3_H!B8+Men3_F!B8</f>
        <v>351906.58999999997</v>
      </c>
      <c r="C8" s="26">
        <f>Men3_H!C8+Men3_F!C8</f>
        <v>84510.07</v>
      </c>
      <c r="D8" s="26">
        <f>Men3_H!D8+Men3_F!D8</f>
        <v>73447.56</v>
      </c>
      <c r="E8" s="26">
        <f>Men3_H!E8+Men3_F!E8</f>
        <v>0.89</v>
      </c>
      <c r="F8" s="26">
        <f>Men3_H!F8+Men3_F!F8</f>
        <v>8767.7899999999991</v>
      </c>
      <c r="G8" s="26">
        <f>Men3_H!G8+Men3_F!G8</f>
        <v>35708.11</v>
      </c>
      <c r="H8" s="12">
        <f>Men3_H!H8+Men3_F!H8</f>
        <v>554341.01</v>
      </c>
    </row>
    <row r="9" spans="1:8" x14ac:dyDescent="0.25">
      <c r="A9" s="27" t="s">
        <v>30</v>
      </c>
      <c r="B9" s="26">
        <f>Men3_H!B9+Men3_F!B9</f>
        <v>42241.84</v>
      </c>
      <c r="C9" s="26">
        <f>Men3_H!C9+Men3_F!C9</f>
        <v>3727.3599999999997</v>
      </c>
      <c r="D9" s="26">
        <f>Men3_H!D9+Men3_F!D9</f>
        <v>418292.86</v>
      </c>
      <c r="E9" s="26">
        <f>Men3_H!E9+Men3_F!E9</f>
        <v>0</v>
      </c>
      <c r="F9" s="26">
        <f>Men3_H!F9+Men3_F!F9</f>
        <v>11686.009999999998</v>
      </c>
      <c r="G9" s="26">
        <f>Men3_H!G9+Men3_F!G9</f>
        <v>7890.76</v>
      </c>
      <c r="H9" s="12">
        <f>Men3_H!H9+Men3_F!H9</f>
        <v>483838.82999999996</v>
      </c>
    </row>
    <row r="10" spans="1:8" x14ac:dyDescent="0.25">
      <c r="A10" s="27" t="s">
        <v>31</v>
      </c>
      <c r="B10" s="26">
        <f>Men3_H!B10+Men3_F!B10</f>
        <v>3254.63</v>
      </c>
      <c r="C10" s="26">
        <f>Men3_H!C10+Men3_F!C10</f>
        <v>0</v>
      </c>
      <c r="D10" s="26">
        <f>Men3_H!D10+Men3_F!D10</f>
        <v>163537.20000000001</v>
      </c>
      <c r="E10" s="26">
        <f>Men3_H!E10+Men3_F!E10</f>
        <v>0</v>
      </c>
      <c r="F10" s="26">
        <f>Men3_H!F10+Men3_F!F10</f>
        <v>9082.7800000000007</v>
      </c>
      <c r="G10" s="26">
        <f>Men3_H!G10+Men3_F!G10</f>
        <v>3135.03</v>
      </c>
      <c r="H10" s="12">
        <f>Men3_H!H10+Men3_F!H10</f>
        <v>179009.64</v>
      </c>
    </row>
    <row r="11" spans="1:8" x14ac:dyDescent="0.25">
      <c r="A11" s="28" t="s">
        <v>10</v>
      </c>
      <c r="B11" s="14">
        <f>Men3_H!B11+Men3_F!B11</f>
        <v>1777870.72</v>
      </c>
      <c r="C11" s="15">
        <f>Men3_H!C11+Men3_F!C11</f>
        <v>455621.49</v>
      </c>
      <c r="D11" s="15">
        <f>Men3_H!D11+Men3_F!D11</f>
        <v>657904.12000000011</v>
      </c>
      <c r="E11" s="15">
        <f>Men3_H!E11+Men3_F!E11</f>
        <v>67143.350000000006</v>
      </c>
      <c r="F11" s="15">
        <f>Men3_H!F11+Men3_F!F11</f>
        <v>51365.440000000002</v>
      </c>
      <c r="G11" s="15">
        <f>Men3_H!G11+Men3_F!G11</f>
        <v>123439.03</v>
      </c>
      <c r="H11" s="17">
        <f>Men3_H!H11+Men3_F!H11</f>
        <v>3133344.15</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ht="36" x14ac:dyDescent="0.25">
      <c r="B17" s="21" t="s">
        <v>19</v>
      </c>
      <c r="C17" s="22" t="s">
        <v>20</v>
      </c>
      <c r="D17" s="22" t="s">
        <v>21</v>
      </c>
      <c r="E17" s="22" t="s">
        <v>22</v>
      </c>
      <c r="F17" s="22" t="s">
        <v>23</v>
      </c>
      <c r="G17" s="23" t="s">
        <v>24</v>
      </c>
      <c r="H17" s="24" t="s">
        <v>10</v>
      </c>
    </row>
    <row r="18" spans="1:8" x14ac:dyDescent="0.25">
      <c r="A18" s="25" t="s">
        <v>25</v>
      </c>
      <c r="B18" s="26">
        <f>Men3_H!B18+Men3_F!B18</f>
        <v>51379.83</v>
      </c>
      <c r="C18" s="26">
        <f>Men3_H!C18+Men3_F!C18</f>
        <v>29113.910000000003</v>
      </c>
      <c r="D18" s="26">
        <f>Men3_H!D18+Men3_F!D18</f>
        <v>0</v>
      </c>
      <c r="E18" s="26">
        <f>Men3_H!E18+Men3_F!E18</f>
        <v>173345.95</v>
      </c>
      <c r="F18" s="26">
        <f>Men3_H!F18+Men3_F!F18</f>
        <v>1092.3900000000001</v>
      </c>
      <c r="G18" s="26">
        <f>Men3_H!G18+Men3_F!G18</f>
        <v>2976.38</v>
      </c>
      <c r="H18" s="8">
        <f>Men3_H!H18+Men3_F!H18</f>
        <v>257908.46000000002</v>
      </c>
    </row>
    <row r="19" spans="1:8" x14ac:dyDescent="0.25">
      <c r="A19" s="27" t="s">
        <v>26</v>
      </c>
      <c r="B19" s="26">
        <f>Men3_H!B19+Men3_F!B19</f>
        <v>574158.27</v>
      </c>
      <c r="C19" s="26">
        <f>Men3_H!C19+Men3_F!C19</f>
        <v>141872.21000000002</v>
      </c>
      <c r="D19" s="26">
        <f>Men3_H!D19+Men3_F!D19</f>
        <v>0</v>
      </c>
      <c r="E19" s="26">
        <f>Men3_H!E19+Men3_F!E19</f>
        <v>290038.98</v>
      </c>
      <c r="F19" s="26">
        <f>Men3_H!F19+Men3_F!F19</f>
        <v>7750.04</v>
      </c>
      <c r="G19" s="26">
        <f>Men3_H!G19+Men3_F!G19</f>
        <v>17973.150000000001</v>
      </c>
      <c r="H19" s="12">
        <f>Men3_H!H19+Men3_F!H19</f>
        <v>1031792.6499999999</v>
      </c>
    </row>
    <row r="20" spans="1:8" x14ac:dyDescent="0.25">
      <c r="A20" s="27" t="s">
        <v>27</v>
      </c>
      <c r="B20" s="26">
        <f>Men3_H!B20+Men3_F!B20</f>
        <v>4521510.99</v>
      </c>
      <c r="C20" s="26">
        <f>Men3_H!C20+Men3_F!C20</f>
        <v>654569.96</v>
      </c>
      <c r="D20" s="26">
        <f>Men3_H!D20+Men3_F!D20</f>
        <v>1347.6999999999998</v>
      </c>
      <c r="E20" s="26">
        <f>Men3_H!E20+Men3_F!E20</f>
        <v>33233.9</v>
      </c>
      <c r="F20" s="26">
        <f>Men3_H!F20+Men3_F!F20</f>
        <v>40955.049999999996</v>
      </c>
      <c r="G20" s="26">
        <f>Men3_H!G20+Men3_F!G20</f>
        <v>98604.19</v>
      </c>
      <c r="H20" s="12">
        <f>Men3_H!H20+Men3_F!H20</f>
        <v>5350221.79</v>
      </c>
    </row>
    <row r="21" spans="1:8" x14ac:dyDescent="0.25">
      <c r="A21" s="27" t="s">
        <v>28</v>
      </c>
      <c r="B21" s="26">
        <f>Men3_H!B21+Men3_F!B21</f>
        <v>6155909.1099999994</v>
      </c>
      <c r="C21" s="26">
        <f>Men3_H!C21+Men3_F!C21</f>
        <v>635465.14999999991</v>
      </c>
      <c r="D21" s="26">
        <f>Men3_H!D21+Men3_F!D21</f>
        <v>17059.900000000001</v>
      </c>
      <c r="E21" s="26">
        <f>Men3_H!E21+Men3_F!E21</f>
        <v>21.15</v>
      </c>
      <c r="F21" s="26">
        <f>Men3_H!F21+Men3_F!F21</f>
        <v>31395.81</v>
      </c>
      <c r="G21" s="26">
        <f>Men3_H!G21+Men3_F!G21</f>
        <v>217115.11</v>
      </c>
      <c r="H21" s="12">
        <f>Men3_H!H21+Men3_F!H21</f>
        <v>7056966.2299999995</v>
      </c>
    </row>
    <row r="22" spans="1:8" x14ac:dyDescent="0.25">
      <c r="A22" s="27" t="s">
        <v>29</v>
      </c>
      <c r="B22" s="26">
        <f>Men3_H!B22+Men3_F!B22</f>
        <v>2894512.67</v>
      </c>
      <c r="C22" s="26">
        <f>Men3_H!C22+Men3_F!C22</f>
        <v>332413.78999999998</v>
      </c>
      <c r="D22" s="26">
        <f>Men3_H!D22+Men3_F!D22</f>
        <v>1038945.45</v>
      </c>
      <c r="E22" s="26">
        <f>Men3_H!E22+Men3_F!E22</f>
        <v>0</v>
      </c>
      <c r="F22" s="26">
        <f>Men3_H!F22+Men3_F!F22</f>
        <v>36772.770000000004</v>
      </c>
      <c r="G22" s="26">
        <f>Men3_H!G22+Men3_F!G22</f>
        <v>199584.62</v>
      </c>
      <c r="H22" s="12">
        <f>Men3_H!H22+Men3_F!H22</f>
        <v>4502229.3000000007</v>
      </c>
    </row>
    <row r="23" spans="1:8" x14ac:dyDescent="0.25">
      <c r="A23" s="27" t="s">
        <v>30</v>
      </c>
      <c r="B23" s="26">
        <f>Men3_H!B23+Men3_F!B23</f>
        <v>246043.15999999997</v>
      </c>
      <c r="C23" s="26">
        <f>Men3_H!C23+Men3_F!C23</f>
        <v>13745.14</v>
      </c>
      <c r="D23" s="26">
        <f>Men3_H!D23+Men3_F!D23</f>
        <v>4354172.41</v>
      </c>
      <c r="E23" s="26">
        <f>Men3_H!E23+Men3_F!E23</f>
        <v>0</v>
      </c>
      <c r="F23" s="26">
        <f>Men3_H!F23+Men3_F!F23</f>
        <v>40390.380000000005</v>
      </c>
      <c r="G23" s="26">
        <f>Men3_H!G23+Men3_F!G23</f>
        <v>25541.59</v>
      </c>
      <c r="H23" s="12">
        <f>Men3_H!H23+Men3_F!H23</f>
        <v>4679892.68</v>
      </c>
    </row>
    <row r="24" spans="1:8" x14ac:dyDescent="0.25">
      <c r="A24" s="27" t="s">
        <v>31</v>
      </c>
      <c r="B24" s="26">
        <f>Men3_H!B24+Men3_F!B24</f>
        <v>30105.82</v>
      </c>
      <c r="C24" s="26">
        <f>Men3_H!C24+Men3_F!C24</f>
        <v>0</v>
      </c>
      <c r="D24" s="26">
        <f>Men3_H!D24+Men3_F!D24</f>
        <v>2373029.4899999998</v>
      </c>
      <c r="E24" s="26">
        <f>Men3_H!E24+Men3_F!E24</f>
        <v>0</v>
      </c>
      <c r="F24" s="26">
        <f>Men3_H!F24+Men3_F!F24</f>
        <v>59651.44</v>
      </c>
      <c r="G24" s="26">
        <f>Men3_H!G24+Men3_F!G24</f>
        <v>18662.099999999999</v>
      </c>
      <c r="H24" s="12">
        <f>Men3_H!H24+Men3_F!H24</f>
        <v>2481448.8499999996</v>
      </c>
    </row>
    <row r="25" spans="1:8" x14ac:dyDescent="0.25">
      <c r="A25" s="28" t="s">
        <v>10</v>
      </c>
      <c r="B25" s="14">
        <f>Men3_H!B25+Men3_F!B25</f>
        <v>14473619.85</v>
      </c>
      <c r="C25" s="15">
        <f>Men3_H!C25+Men3_F!C25</f>
        <v>1807180.1600000001</v>
      </c>
      <c r="D25" s="15">
        <f>Men3_H!D25+Men3_F!D25</f>
        <v>7784554.9499999993</v>
      </c>
      <c r="E25" s="15">
        <f>Men3_H!E25+Men3_F!E25</f>
        <v>496639.98</v>
      </c>
      <c r="F25" s="15">
        <f>Men3_H!F25+Men3_F!F25</f>
        <v>218007.88000000003</v>
      </c>
      <c r="G25" s="15">
        <f>Men3_H!G25+Men3_F!G25</f>
        <v>580457.1399999999</v>
      </c>
      <c r="H25" s="17">
        <f>Men3_H!H25+Men3_F!H25</f>
        <v>25360459.960000001</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ht="36" x14ac:dyDescent="0.25">
      <c r="B31" s="21" t="s">
        <v>19</v>
      </c>
      <c r="C31" s="22" t="s">
        <v>20</v>
      </c>
      <c r="D31" s="22" t="s">
        <v>21</v>
      </c>
      <c r="E31" s="22" t="s">
        <v>22</v>
      </c>
      <c r="F31" s="22" t="s">
        <v>23</v>
      </c>
      <c r="G31" s="23" t="s">
        <v>24</v>
      </c>
      <c r="H31" s="24" t="s">
        <v>10</v>
      </c>
    </row>
    <row r="32" spans="1:8" x14ac:dyDescent="0.25">
      <c r="A32" s="25" t="s">
        <v>25</v>
      </c>
      <c r="B32" s="26">
        <f t="shared" ref="B32:B39" si="0">B4+B18</f>
        <v>55286.630000000005</v>
      </c>
      <c r="C32" s="26">
        <f t="shared" ref="C32:H32" si="1">C4+C18</f>
        <v>32092.620000000003</v>
      </c>
      <c r="D32" s="26">
        <f t="shared" si="1"/>
        <v>0</v>
      </c>
      <c r="E32" s="26">
        <f t="shared" si="1"/>
        <v>184808.23</v>
      </c>
      <c r="F32" s="26">
        <f t="shared" si="1"/>
        <v>1167.74</v>
      </c>
      <c r="G32" s="26">
        <f t="shared" si="1"/>
        <v>3690.24</v>
      </c>
      <c r="H32" s="8">
        <f t="shared" si="1"/>
        <v>277045.46000000002</v>
      </c>
    </row>
    <row r="33" spans="1:8" x14ac:dyDescent="0.25">
      <c r="A33" s="27" t="s">
        <v>26</v>
      </c>
      <c r="B33" s="26">
        <f t="shared" si="0"/>
        <v>612081.66</v>
      </c>
      <c r="C33" s="26">
        <f t="shared" ref="C33:H39" si="2">C5+C19</f>
        <v>160568.31000000003</v>
      </c>
      <c r="D33" s="26">
        <f t="shared" si="2"/>
        <v>0</v>
      </c>
      <c r="E33" s="26">
        <f t="shared" si="2"/>
        <v>327865.33999999997</v>
      </c>
      <c r="F33" s="26">
        <f t="shared" si="2"/>
        <v>8475.17</v>
      </c>
      <c r="G33" s="26">
        <f t="shared" si="2"/>
        <v>20653.54</v>
      </c>
      <c r="H33" s="12">
        <f t="shared" si="2"/>
        <v>1129644.02</v>
      </c>
    </row>
    <row r="34" spans="1:8" x14ac:dyDescent="0.25">
      <c r="A34" s="27" t="s">
        <v>27</v>
      </c>
      <c r="B34" s="26">
        <f t="shared" si="0"/>
        <v>5062998.71</v>
      </c>
      <c r="C34" s="26">
        <f t="shared" si="2"/>
        <v>815384.30999999994</v>
      </c>
      <c r="D34" s="26">
        <f t="shared" si="2"/>
        <v>1561.8899999999999</v>
      </c>
      <c r="E34" s="26">
        <f t="shared" si="2"/>
        <v>51072.66</v>
      </c>
      <c r="F34" s="26">
        <f t="shared" si="2"/>
        <v>51117.989999999991</v>
      </c>
      <c r="G34" s="26">
        <f t="shared" si="2"/>
        <v>127983.72</v>
      </c>
      <c r="H34" s="12">
        <f t="shared" si="2"/>
        <v>6110119.2800000003</v>
      </c>
    </row>
    <row r="35" spans="1:8" x14ac:dyDescent="0.25">
      <c r="A35" s="27" t="s">
        <v>28</v>
      </c>
      <c r="B35" s="26">
        <f t="shared" si="0"/>
        <v>6953058.8599999994</v>
      </c>
      <c r="C35" s="26">
        <f t="shared" si="2"/>
        <v>820360.04999999993</v>
      </c>
      <c r="D35" s="26">
        <f t="shared" si="2"/>
        <v>19472.210000000003</v>
      </c>
      <c r="E35" s="26">
        <f t="shared" si="2"/>
        <v>36.21</v>
      </c>
      <c r="F35" s="26">
        <f t="shared" si="2"/>
        <v>42261.25</v>
      </c>
      <c r="G35" s="26">
        <f t="shared" si="2"/>
        <v>261046.46</v>
      </c>
      <c r="H35" s="12">
        <f t="shared" si="2"/>
        <v>8096235.0399999991</v>
      </c>
    </row>
    <row r="36" spans="1:8" x14ac:dyDescent="0.25">
      <c r="A36" s="27" t="s">
        <v>29</v>
      </c>
      <c r="B36" s="26">
        <f t="shared" si="0"/>
        <v>3246419.26</v>
      </c>
      <c r="C36" s="26">
        <f t="shared" si="2"/>
        <v>416923.86</v>
      </c>
      <c r="D36" s="26">
        <f t="shared" si="2"/>
        <v>1112393.01</v>
      </c>
      <c r="E36" s="26">
        <f t="shared" si="2"/>
        <v>0.89</v>
      </c>
      <c r="F36" s="26">
        <f t="shared" si="2"/>
        <v>45540.560000000005</v>
      </c>
      <c r="G36" s="26">
        <f t="shared" si="2"/>
        <v>235292.72999999998</v>
      </c>
      <c r="H36" s="12">
        <f t="shared" si="2"/>
        <v>5056570.3100000005</v>
      </c>
    </row>
    <row r="37" spans="1:8" x14ac:dyDescent="0.25">
      <c r="A37" s="27" t="s">
        <v>30</v>
      </c>
      <c r="B37" s="26">
        <f t="shared" si="0"/>
        <v>288285</v>
      </c>
      <c r="C37" s="26">
        <f t="shared" si="2"/>
        <v>17472.5</v>
      </c>
      <c r="D37" s="26">
        <f t="shared" si="2"/>
        <v>4772465.2700000005</v>
      </c>
      <c r="E37" s="26">
        <f t="shared" si="2"/>
        <v>0</v>
      </c>
      <c r="F37" s="26">
        <f t="shared" si="2"/>
        <v>52076.39</v>
      </c>
      <c r="G37" s="26">
        <f t="shared" si="2"/>
        <v>33432.35</v>
      </c>
      <c r="H37" s="12">
        <f t="shared" si="2"/>
        <v>5163731.51</v>
      </c>
    </row>
    <row r="38" spans="1:8" x14ac:dyDescent="0.25">
      <c r="A38" s="27" t="s">
        <v>31</v>
      </c>
      <c r="B38" s="26">
        <f t="shared" si="0"/>
        <v>33360.449999999997</v>
      </c>
      <c r="C38" s="26">
        <f t="shared" si="2"/>
        <v>0</v>
      </c>
      <c r="D38" s="26">
        <f t="shared" si="2"/>
        <v>2536566.69</v>
      </c>
      <c r="E38" s="26">
        <f t="shared" si="2"/>
        <v>0</v>
      </c>
      <c r="F38" s="26">
        <f t="shared" si="2"/>
        <v>68734.22</v>
      </c>
      <c r="G38" s="26">
        <f t="shared" si="2"/>
        <v>21797.129999999997</v>
      </c>
      <c r="H38" s="12">
        <f t="shared" si="2"/>
        <v>2660458.4899999998</v>
      </c>
    </row>
    <row r="39" spans="1:8" x14ac:dyDescent="0.25">
      <c r="A39" s="28" t="s">
        <v>10</v>
      </c>
      <c r="B39" s="15">
        <f t="shared" si="0"/>
        <v>16251490.57</v>
      </c>
      <c r="C39" s="15">
        <f t="shared" si="2"/>
        <v>2262801.6500000004</v>
      </c>
      <c r="D39" s="15">
        <f t="shared" si="2"/>
        <v>8442459.0700000003</v>
      </c>
      <c r="E39" s="15">
        <f t="shared" si="2"/>
        <v>563783.32999999996</v>
      </c>
      <c r="F39" s="15">
        <f t="shared" si="2"/>
        <v>269373.32000000007</v>
      </c>
      <c r="G39" s="15">
        <f t="shared" si="2"/>
        <v>703896.16999999993</v>
      </c>
      <c r="H39" s="17">
        <f t="shared" si="2"/>
        <v>28493804.109999999</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14" x14ac:dyDescent="0.25">
      <c r="A1" s="1" t="s">
        <v>75</v>
      </c>
    </row>
    <row r="2" spans="1:14" x14ac:dyDescent="0.25">
      <c r="A2" s="3" t="s">
        <v>0</v>
      </c>
    </row>
    <row r="3" spans="1:14" ht="36" x14ac:dyDescent="0.25">
      <c r="B3" s="21" t="s">
        <v>19</v>
      </c>
      <c r="C3" s="22" t="s">
        <v>20</v>
      </c>
      <c r="D3" s="22" t="s">
        <v>21</v>
      </c>
      <c r="E3" s="22" t="s">
        <v>22</v>
      </c>
      <c r="F3" s="22" t="s">
        <v>23</v>
      </c>
      <c r="G3" s="23" t="s">
        <v>24</v>
      </c>
      <c r="H3" s="24" t="s">
        <v>10</v>
      </c>
    </row>
    <row r="4" spans="1:14" x14ac:dyDescent="0.25">
      <c r="A4" s="25" t="s">
        <v>25</v>
      </c>
      <c r="B4" s="26">
        <v>2675.65</v>
      </c>
      <c r="C4" s="26">
        <v>1622.93</v>
      </c>
      <c r="D4" s="26"/>
      <c r="E4" s="26">
        <v>5727.33</v>
      </c>
      <c r="F4" s="26">
        <v>8.41</v>
      </c>
      <c r="G4" s="26">
        <v>534.41999999999996</v>
      </c>
      <c r="H4" s="8">
        <f>SUM(B4:G4)</f>
        <v>10568.74</v>
      </c>
      <c r="I4" s="49"/>
      <c r="J4" s="49"/>
      <c r="K4" s="49"/>
      <c r="L4" s="49"/>
      <c r="M4" s="49"/>
      <c r="N4" s="49"/>
    </row>
    <row r="5" spans="1:14" x14ac:dyDescent="0.25">
      <c r="A5" s="27" t="s">
        <v>26</v>
      </c>
      <c r="B5" s="26">
        <v>21704.93</v>
      </c>
      <c r="C5" s="26">
        <v>9773.32</v>
      </c>
      <c r="D5" s="26"/>
      <c r="E5" s="26">
        <v>17738.77</v>
      </c>
      <c r="F5" s="26">
        <v>67.75</v>
      </c>
      <c r="G5" s="26">
        <v>1516.46</v>
      </c>
      <c r="H5" s="12">
        <f t="shared" ref="H5:H10" si="0">SUM(B5:G5)</f>
        <v>50801.23</v>
      </c>
      <c r="I5" s="49"/>
      <c r="J5" s="49"/>
      <c r="K5" s="49"/>
      <c r="L5" s="49"/>
      <c r="M5" s="49"/>
      <c r="N5" s="49"/>
    </row>
    <row r="6" spans="1:14" x14ac:dyDescent="0.25">
      <c r="A6" s="27" t="s">
        <v>27</v>
      </c>
      <c r="B6" s="26">
        <v>374453.82</v>
      </c>
      <c r="C6" s="26">
        <v>93305.99</v>
      </c>
      <c r="D6" s="26">
        <v>118.55</v>
      </c>
      <c r="E6" s="26">
        <v>9177.6</v>
      </c>
      <c r="F6" s="26">
        <v>709.29</v>
      </c>
      <c r="G6" s="26">
        <v>17215.29</v>
      </c>
      <c r="H6" s="12">
        <f t="shared" si="0"/>
        <v>494980.53999999992</v>
      </c>
      <c r="I6" s="49"/>
      <c r="J6" s="49"/>
      <c r="K6" s="49"/>
      <c r="L6" s="49"/>
      <c r="M6" s="49"/>
      <c r="N6" s="49"/>
    </row>
    <row r="7" spans="1:14" x14ac:dyDescent="0.25">
      <c r="A7" s="27" t="s">
        <v>28</v>
      </c>
      <c r="B7" s="26">
        <v>529493.61</v>
      </c>
      <c r="C7" s="26">
        <v>110118.35</v>
      </c>
      <c r="D7" s="26">
        <v>1424.53</v>
      </c>
      <c r="E7" s="26">
        <v>9.33</v>
      </c>
      <c r="F7" s="26">
        <v>884.81</v>
      </c>
      <c r="G7" s="26">
        <v>27229.81</v>
      </c>
      <c r="H7" s="12">
        <f t="shared" si="0"/>
        <v>669160.44000000006</v>
      </c>
      <c r="I7" s="49"/>
      <c r="J7" s="49"/>
      <c r="K7" s="49"/>
      <c r="L7" s="49"/>
      <c r="M7" s="49"/>
      <c r="N7" s="49"/>
    </row>
    <row r="8" spans="1:14" x14ac:dyDescent="0.25">
      <c r="A8" s="27" t="s">
        <v>29</v>
      </c>
      <c r="B8" s="26">
        <v>206153.5</v>
      </c>
      <c r="C8" s="26">
        <v>49619.48</v>
      </c>
      <c r="D8" s="26">
        <v>47105.01</v>
      </c>
      <c r="E8" s="26">
        <v>0.89</v>
      </c>
      <c r="F8" s="26">
        <v>810.1</v>
      </c>
      <c r="G8" s="26">
        <v>20935.509999999998</v>
      </c>
      <c r="H8" s="12">
        <f t="shared" si="0"/>
        <v>324624.49</v>
      </c>
      <c r="I8" s="49"/>
      <c r="J8" s="49"/>
      <c r="K8" s="49"/>
      <c r="L8" s="49"/>
      <c r="M8" s="49"/>
      <c r="N8" s="49"/>
    </row>
    <row r="9" spans="1:14" x14ac:dyDescent="0.25">
      <c r="A9" s="27" t="s">
        <v>30</v>
      </c>
      <c r="B9" s="26">
        <v>26903.21</v>
      </c>
      <c r="C9" s="26">
        <v>2293.1799999999998</v>
      </c>
      <c r="D9" s="26">
        <v>274868.28999999998</v>
      </c>
      <c r="E9" s="26"/>
      <c r="F9" s="26">
        <v>791.3</v>
      </c>
      <c r="G9" s="26">
        <v>3902.54</v>
      </c>
      <c r="H9" s="12">
        <f t="shared" si="0"/>
        <v>308758.51999999996</v>
      </c>
      <c r="I9" s="49"/>
      <c r="J9" s="49"/>
      <c r="K9" s="49"/>
      <c r="L9" s="49"/>
      <c r="M9" s="49"/>
      <c r="N9" s="49"/>
    </row>
    <row r="10" spans="1:14" x14ac:dyDescent="0.25">
      <c r="A10" s="27" t="s">
        <v>31</v>
      </c>
      <c r="B10" s="26">
        <v>1952.99</v>
      </c>
      <c r="C10" s="26"/>
      <c r="D10" s="26">
        <v>85700.46</v>
      </c>
      <c r="E10" s="26"/>
      <c r="F10" s="26">
        <v>304.52</v>
      </c>
      <c r="G10" s="26">
        <v>910.23</v>
      </c>
      <c r="H10" s="12">
        <f t="shared" si="0"/>
        <v>88868.200000000012</v>
      </c>
      <c r="I10" s="49"/>
      <c r="J10" s="49"/>
      <c r="K10" s="49"/>
      <c r="L10" s="49"/>
      <c r="M10" s="49"/>
      <c r="N10" s="49"/>
    </row>
    <row r="11" spans="1:14" x14ac:dyDescent="0.25">
      <c r="A11" s="28" t="s">
        <v>10</v>
      </c>
      <c r="B11" s="15">
        <f>SUM(B4:B10)</f>
        <v>1163337.71</v>
      </c>
      <c r="C11" s="15">
        <f t="shared" ref="C11:H11" si="1">SUM(C4:C10)</f>
        <v>266733.25</v>
      </c>
      <c r="D11" s="15">
        <f t="shared" si="1"/>
        <v>409216.84</v>
      </c>
      <c r="E11" s="15">
        <f t="shared" si="1"/>
        <v>32653.919999999998</v>
      </c>
      <c r="F11" s="15">
        <f t="shared" si="1"/>
        <v>3576.18</v>
      </c>
      <c r="G11" s="15">
        <f t="shared" si="1"/>
        <v>72244.259999999995</v>
      </c>
      <c r="H11" s="17">
        <f t="shared" si="1"/>
        <v>1947762.16</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ht="36" x14ac:dyDescent="0.25">
      <c r="B17" s="21" t="s">
        <v>19</v>
      </c>
      <c r="C17" s="22" t="s">
        <v>20</v>
      </c>
      <c r="D17" s="22" t="s">
        <v>21</v>
      </c>
      <c r="E17" s="22" t="s">
        <v>22</v>
      </c>
      <c r="F17" s="22" t="s">
        <v>23</v>
      </c>
      <c r="G17" s="23" t="s">
        <v>24</v>
      </c>
      <c r="H17" s="24" t="s">
        <v>10</v>
      </c>
    </row>
    <row r="18" spans="1:14" x14ac:dyDescent="0.25">
      <c r="A18" s="25" t="s">
        <v>25</v>
      </c>
      <c r="B18" s="26">
        <v>27686.59</v>
      </c>
      <c r="C18" s="26">
        <v>14182.54</v>
      </c>
      <c r="D18" s="26"/>
      <c r="E18" s="26">
        <v>76518.23</v>
      </c>
      <c r="F18" s="26">
        <v>31.26</v>
      </c>
      <c r="G18" s="26">
        <v>1283.04</v>
      </c>
      <c r="H18" s="8">
        <f>SUM(B18:G18)</f>
        <v>119701.65999999999</v>
      </c>
      <c r="I18" s="49"/>
      <c r="J18" s="49"/>
      <c r="K18" s="49"/>
      <c r="L18" s="49"/>
      <c r="M18" s="49"/>
      <c r="N18" s="49"/>
    </row>
    <row r="19" spans="1:14" x14ac:dyDescent="0.25">
      <c r="A19" s="27" t="s">
        <v>26</v>
      </c>
      <c r="B19" s="26">
        <v>321994.90000000002</v>
      </c>
      <c r="C19" s="26">
        <v>73159.22</v>
      </c>
      <c r="D19" s="26"/>
      <c r="E19" s="26">
        <v>131308.04999999999</v>
      </c>
      <c r="F19" s="26">
        <v>212.86</v>
      </c>
      <c r="G19" s="26">
        <v>8678.6200000000008</v>
      </c>
      <c r="H19" s="12">
        <f t="shared" ref="H19:H24" si="2">SUM(B19:G19)</f>
        <v>535353.64999999991</v>
      </c>
      <c r="I19" s="49"/>
      <c r="J19" s="49"/>
      <c r="K19" s="49"/>
      <c r="L19" s="49"/>
      <c r="M19" s="49"/>
      <c r="N19" s="49"/>
    </row>
    <row r="20" spans="1:14" x14ac:dyDescent="0.25">
      <c r="A20" s="27" t="s">
        <v>27</v>
      </c>
      <c r="B20" s="26">
        <v>2891589.43</v>
      </c>
      <c r="C20" s="26">
        <v>359127.12</v>
      </c>
      <c r="D20" s="26">
        <v>519.91</v>
      </c>
      <c r="E20" s="26">
        <v>16009.52</v>
      </c>
      <c r="F20" s="26">
        <v>1557.92</v>
      </c>
      <c r="G20" s="26">
        <v>51468.46</v>
      </c>
      <c r="H20" s="12">
        <f t="shared" si="2"/>
        <v>3320272.3600000003</v>
      </c>
      <c r="I20" s="49"/>
      <c r="J20" s="49"/>
      <c r="K20" s="49"/>
      <c r="L20" s="49"/>
      <c r="M20" s="49"/>
      <c r="N20" s="49"/>
    </row>
    <row r="21" spans="1:14" x14ac:dyDescent="0.25">
      <c r="A21" s="27" t="s">
        <v>28</v>
      </c>
      <c r="B21" s="26">
        <v>3768974.73</v>
      </c>
      <c r="C21" s="26">
        <v>343083.35</v>
      </c>
      <c r="D21" s="26">
        <v>9489.1</v>
      </c>
      <c r="E21" s="26"/>
      <c r="F21" s="26">
        <v>2676</v>
      </c>
      <c r="G21" s="26">
        <v>117576.53</v>
      </c>
      <c r="H21" s="12">
        <f t="shared" si="2"/>
        <v>4241799.71</v>
      </c>
      <c r="I21" s="49"/>
      <c r="J21" s="49"/>
      <c r="K21" s="49"/>
      <c r="L21" s="49"/>
      <c r="M21" s="49"/>
      <c r="N21" s="49"/>
    </row>
    <row r="22" spans="1:14" x14ac:dyDescent="0.25">
      <c r="A22" s="27" t="s">
        <v>29</v>
      </c>
      <c r="B22" s="26">
        <v>1534948.72</v>
      </c>
      <c r="C22" s="26">
        <v>168420.3</v>
      </c>
      <c r="D22" s="26">
        <v>583474.54</v>
      </c>
      <c r="E22" s="26"/>
      <c r="F22" s="26">
        <v>2148.16</v>
      </c>
      <c r="G22" s="26">
        <v>100619.35</v>
      </c>
      <c r="H22" s="12">
        <f t="shared" si="2"/>
        <v>2389611.0700000003</v>
      </c>
      <c r="I22" s="49"/>
      <c r="J22" s="49"/>
      <c r="K22" s="49"/>
      <c r="L22" s="49"/>
      <c r="M22" s="49"/>
      <c r="N22" s="49"/>
    </row>
    <row r="23" spans="1:14" x14ac:dyDescent="0.25">
      <c r="A23" s="27" t="s">
        <v>30</v>
      </c>
      <c r="B23" s="26">
        <v>143811.51999999999</v>
      </c>
      <c r="C23" s="26">
        <v>6171.72</v>
      </c>
      <c r="D23" s="26">
        <v>2356919.5299999998</v>
      </c>
      <c r="E23" s="26"/>
      <c r="F23" s="26">
        <v>4664.47</v>
      </c>
      <c r="G23" s="26">
        <v>10662.79</v>
      </c>
      <c r="H23" s="12">
        <f t="shared" si="2"/>
        <v>2522230.0299999998</v>
      </c>
      <c r="I23" s="49"/>
      <c r="J23" s="49"/>
      <c r="K23" s="49"/>
      <c r="L23" s="49"/>
      <c r="M23" s="49"/>
      <c r="N23" s="49"/>
    </row>
    <row r="24" spans="1:14" x14ac:dyDescent="0.25">
      <c r="A24" s="27" t="s">
        <v>31</v>
      </c>
      <c r="B24" s="26">
        <v>13696.18</v>
      </c>
      <c r="C24" s="26"/>
      <c r="D24" s="26">
        <v>949052.11</v>
      </c>
      <c r="E24" s="26"/>
      <c r="F24" s="26">
        <v>4030.05</v>
      </c>
      <c r="G24" s="26">
        <v>4095.94</v>
      </c>
      <c r="H24" s="12">
        <f t="shared" si="2"/>
        <v>970874.28</v>
      </c>
      <c r="I24" s="49"/>
      <c r="J24" s="49"/>
      <c r="K24" s="49"/>
      <c r="L24" s="49"/>
      <c r="M24" s="49"/>
      <c r="N24" s="49"/>
    </row>
    <row r="25" spans="1:14" x14ac:dyDescent="0.25">
      <c r="A25" s="28" t="s">
        <v>10</v>
      </c>
      <c r="B25" s="15">
        <f>SUM(B18:B24)</f>
        <v>8702702.0700000003</v>
      </c>
      <c r="C25" s="15">
        <f t="shared" ref="C25" si="3">SUM(C18:C24)</f>
        <v>964144.25</v>
      </c>
      <c r="D25" s="15">
        <f t="shared" ref="D25" si="4">SUM(D18:D24)</f>
        <v>3899455.19</v>
      </c>
      <c r="E25" s="15">
        <f t="shared" ref="E25" si="5">SUM(E18:E24)</f>
        <v>223835.79999999996</v>
      </c>
      <c r="F25" s="15">
        <f t="shared" ref="F25" si="6">SUM(F18:F24)</f>
        <v>15320.720000000001</v>
      </c>
      <c r="G25" s="15">
        <f t="shared" ref="G25" si="7">SUM(G18:G24)</f>
        <v>294384.73</v>
      </c>
      <c r="H25" s="17">
        <f t="shared" ref="H25" si="8">SUM(H18:H24)</f>
        <v>14099842.76</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ht="36" x14ac:dyDescent="0.25">
      <c r="B31" s="21" t="s">
        <v>19</v>
      </c>
      <c r="C31" s="22" t="s">
        <v>20</v>
      </c>
      <c r="D31" s="22" t="s">
        <v>21</v>
      </c>
      <c r="E31" s="22" t="s">
        <v>22</v>
      </c>
      <c r="F31" s="22" t="s">
        <v>23</v>
      </c>
      <c r="G31" s="23" t="s">
        <v>24</v>
      </c>
      <c r="H31" s="24" t="s">
        <v>10</v>
      </c>
    </row>
    <row r="32" spans="1:14" x14ac:dyDescent="0.25">
      <c r="A32" s="25" t="s">
        <v>25</v>
      </c>
      <c r="B32" s="26">
        <f t="shared" ref="B32:B39" si="9">B4+B18</f>
        <v>30362.240000000002</v>
      </c>
      <c r="C32" s="26">
        <f t="shared" ref="C32:H32" si="10">C4+C18</f>
        <v>15805.470000000001</v>
      </c>
      <c r="D32" s="26">
        <f t="shared" si="10"/>
        <v>0</v>
      </c>
      <c r="E32" s="26">
        <f t="shared" si="10"/>
        <v>82245.56</v>
      </c>
      <c r="F32" s="26">
        <f t="shared" si="10"/>
        <v>39.67</v>
      </c>
      <c r="G32" s="26">
        <f t="shared" si="10"/>
        <v>1817.46</v>
      </c>
      <c r="H32" s="8">
        <f t="shared" si="10"/>
        <v>130270.39999999999</v>
      </c>
    </row>
    <row r="33" spans="1:8" x14ac:dyDescent="0.25">
      <c r="A33" s="27" t="s">
        <v>26</v>
      </c>
      <c r="B33" s="26">
        <f t="shared" si="9"/>
        <v>343699.83</v>
      </c>
      <c r="C33" s="26">
        <f t="shared" ref="C33:H39" si="11">C5+C19</f>
        <v>82932.540000000008</v>
      </c>
      <c r="D33" s="26">
        <f t="shared" si="11"/>
        <v>0</v>
      </c>
      <c r="E33" s="26">
        <f t="shared" si="11"/>
        <v>149046.81999999998</v>
      </c>
      <c r="F33" s="26">
        <f t="shared" si="11"/>
        <v>280.61</v>
      </c>
      <c r="G33" s="26">
        <f t="shared" si="11"/>
        <v>10195.080000000002</v>
      </c>
      <c r="H33" s="12">
        <f t="shared" si="11"/>
        <v>586154.87999999989</v>
      </c>
    </row>
    <row r="34" spans="1:8" x14ac:dyDescent="0.25">
      <c r="A34" s="27" t="s">
        <v>27</v>
      </c>
      <c r="B34" s="26">
        <f t="shared" si="9"/>
        <v>3266043.25</v>
      </c>
      <c r="C34" s="26">
        <f t="shared" si="11"/>
        <v>452433.11</v>
      </c>
      <c r="D34" s="26">
        <f t="shared" si="11"/>
        <v>638.45999999999992</v>
      </c>
      <c r="E34" s="26">
        <f t="shared" si="11"/>
        <v>25187.120000000003</v>
      </c>
      <c r="F34" s="26">
        <f t="shared" si="11"/>
        <v>2267.21</v>
      </c>
      <c r="G34" s="26">
        <f t="shared" si="11"/>
        <v>68683.75</v>
      </c>
      <c r="H34" s="12">
        <f t="shared" si="11"/>
        <v>3815252.9000000004</v>
      </c>
    </row>
    <row r="35" spans="1:8" x14ac:dyDescent="0.25">
      <c r="A35" s="27" t="s">
        <v>28</v>
      </c>
      <c r="B35" s="26">
        <f t="shared" si="9"/>
        <v>4298468.34</v>
      </c>
      <c r="C35" s="26">
        <f t="shared" si="11"/>
        <v>453201.69999999995</v>
      </c>
      <c r="D35" s="26">
        <f t="shared" si="11"/>
        <v>10913.630000000001</v>
      </c>
      <c r="E35" s="26">
        <f t="shared" si="11"/>
        <v>9.33</v>
      </c>
      <c r="F35" s="26">
        <f t="shared" si="11"/>
        <v>3560.81</v>
      </c>
      <c r="G35" s="26">
        <f t="shared" si="11"/>
        <v>144806.34</v>
      </c>
      <c r="H35" s="12">
        <f t="shared" si="11"/>
        <v>4910960.1500000004</v>
      </c>
    </row>
    <row r="36" spans="1:8" x14ac:dyDescent="0.25">
      <c r="A36" s="27" t="s">
        <v>29</v>
      </c>
      <c r="B36" s="26">
        <f t="shared" si="9"/>
        <v>1741102.22</v>
      </c>
      <c r="C36" s="26">
        <f t="shared" si="11"/>
        <v>218039.78</v>
      </c>
      <c r="D36" s="26">
        <f t="shared" si="11"/>
        <v>630579.55000000005</v>
      </c>
      <c r="E36" s="26">
        <f t="shared" si="11"/>
        <v>0.89</v>
      </c>
      <c r="F36" s="26">
        <f t="shared" si="11"/>
        <v>2958.2599999999998</v>
      </c>
      <c r="G36" s="26">
        <f t="shared" si="11"/>
        <v>121554.86</v>
      </c>
      <c r="H36" s="12">
        <f t="shared" si="11"/>
        <v>2714235.5600000005</v>
      </c>
    </row>
    <row r="37" spans="1:8" x14ac:dyDescent="0.25">
      <c r="A37" s="27" t="s">
        <v>30</v>
      </c>
      <c r="B37" s="26">
        <f t="shared" si="9"/>
        <v>170714.72999999998</v>
      </c>
      <c r="C37" s="26">
        <f t="shared" si="11"/>
        <v>8464.9</v>
      </c>
      <c r="D37" s="26">
        <f t="shared" si="11"/>
        <v>2631787.8199999998</v>
      </c>
      <c r="E37" s="26">
        <f t="shared" si="11"/>
        <v>0</v>
      </c>
      <c r="F37" s="26">
        <f t="shared" si="11"/>
        <v>5455.77</v>
      </c>
      <c r="G37" s="26">
        <f t="shared" si="11"/>
        <v>14565.330000000002</v>
      </c>
      <c r="H37" s="12">
        <f t="shared" si="11"/>
        <v>2830988.55</v>
      </c>
    </row>
    <row r="38" spans="1:8" x14ac:dyDescent="0.25">
      <c r="A38" s="27" t="s">
        <v>31</v>
      </c>
      <c r="B38" s="26">
        <f t="shared" si="9"/>
        <v>15649.17</v>
      </c>
      <c r="C38" s="26">
        <f t="shared" si="11"/>
        <v>0</v>
      </c>
      <c r="D38" s="26">
        <f t="shared" si="11"/>
        <v>1034752.57</v>
      </c>
      <c r="E38" s="26">
        <f t="shared" si="11"/>
        <v>0</v>
      </c>
      <c r="F38" s="26">
        <f t="shared" si="11"/>
        <v>4334.57</v>
      </c>
      <c r="G38" s="26">
        <f t="shared" si="11"/>
        <v>5006.17</v>
      </c>
      <c r="H38" s="12">
        <f t="shared" si="11"/>
        <v>1059742.48</v>
      </c>
    </row>
    <row r="39" spans="1:8" x14ac:dyDescent="0.25">
      <c r="A39" s="28" t="s">
        <v>10</v>
      </c>
      <c r="B39" s="15">
        <f t="shared" si="9"/>
        <v>9866039.7800000012</v>
      </c>
      <c r="C39" s="15">
        <f t="shared" si="11"/>
        <v>1230877.5</v>
      </c>
      <c r="D39" s="15">
        <f t="shared" si="11"/>
        <v>4308672.03</v>
      </c>
      <c r="E39" s="15">
        <f t="shared" si="11"/>
        <v>256489.71999999997</v>
      </c>
      <c r="F39" s="15">
        <f t="shared" si="11"/>
        <v>18896.900000000001</v>
      </c>
      <c r="G39" s="15">
        <f t="shared" si="11"/>
        <v>366628.99</v>
      </c>
      <c r="H39" s="17">
        <f t="shared" si="11"/>
        <v>16047604.92</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election activeCell="C10" sqref="C10"/>
    </sheetView>
  </sheetViews>
  <sheetFormatPr baseColWidth="10" defaultRowHeight="15" x14ac:dyDescent="0.25"/>
  <cols>
    <col min="1" max="1" width="26.42578125" style="2" customWidth="1"/>
    <col min="2" max="8" width="16.42578125" style="2" customWidth="1"/>
    <col min="9" max="16384" width="11.42578125" style="2"/>
  </cols>
  <sheetData>
    <row r="1" spans="1:14" x14ac:dyDescent="0.25">
      <c r="A1" s="1" t="s">
        <v>76</v>
      </c>
    </row>
    <row r="2" spans="1:14" x14ac:dyDescent="0.25">
      <c r="A2" s="3" t="s">
        <v>0</v>
      </c>
    </row>
    <row r="3" spans="1:14" ht="36" x14ac:dyDescent="0.25">
      <c r="B3" s="21" t="s">
        <v>19</v>
      </c>
      <c r="C3" s="22" t="s">
        <v>20</v>
      </c>
      <c r="D3" s="22" t="s">
        <v>21</v>
      </c>
      <c r="E3" s="22" t="s">
        <v>22</v>
      </c>
      <c r="F3" s="22" t="s">
        <v>23</v>
      </c>
      <c r="G3" s="23" t="s">
        <v>24</v>
      </c>
      <c r="H3" s="24" t="s">
        <v>10</v>
      </c>
    </row>
    <row r="4" spans="1:14" x14ac:dyDescent="0.25">
      <c r="A4" s="25" t="s">
        <v>25</v>
      </c>
      <c r="B4" s="26">
        <v>1231.1500000000001</v>
      </c>
      <c r="C4" s="26">
        <v>1355.78</v>
      </c>
      <c r="D4" s="26">
        <v>0</v>
      </c>
      <c r="E4" s="26">
        <v>5734.95</v>
      </c>
      <c r="F4" s="26">
        <v>66.94</v>
      </c>
      <c r="G4" s="26">
        <v>179.44</v>
      </c>
      <c r="H4" s="8">
        <f>SUM(B4:G4)</f>
        <v>8568.260000000002</v>
      </c>
      <c r="I4" s="49"/>
      <c r="J4" s="49"/>
      <c r="K4" s="49"/>
      <c r="L4" s="49"/>
      <c r="M4" s="49"/>
      <c r="N4" s="49"/>
    </row>
    <row r="5" spans="1:14" x14ac:dyDescent="0.25">
      <c r="A5" s="27" t="s">
        <v>26</v>
      </c>
      <c r="B5" s="26">
        <v>16218.46</v>
      </c>
      <c r="C5" s="26">
        <v>8922.7800000000007</v>
      </c>
      <c r="D5" s="26">
        <v>0</v>
      </c>
      <c r="E5" s="26">
        <v>20087.59</v>
      </c>
      <c r="F5" s="26">
        <v>657.38</v>
      </c>
      <c r="G5" s="26">
        <v>1163.93</v>
      </c>
      <c r="H5" s="12">
        <f t="shared" ref="H5:H10" si="0">SUM(B5:G5)</f>
        <v>47050.14</v>
      </c>
      <c r="I5" s="49"/>
      <c r="J5" s="49"/>
      <c r="K5" s="49"/>
      <c r="L5" s="49"/>
      <c r="M5" s="49"/>
      <c r="N5" s="49"/>
    </row>
    <row r="6" spans="1:14" x14ac:dyDescent="0.25">
      <c r="A6" s="27" t="s">
        <v>27</v>
      </c>
      <c r="B6" s="26">
        <v>167033.9</v>
      </c>
      <c r="C6" s="26">
        <v>67508.36</v>
      </c>
      <c r="D6" s="26">
        <v>95.64</v>
      </c>
      <c r="E6" s="26">
        <v>8661.16</v>
      </c>
      <c r="F6" s="26">
        <v>9453.65</v>
      </c>
      <c r="G6" s="26">
        <v>12164.24</v>
      </c>
      <c r="H6" s="12">
        <f t="shared" si="0"/>
        <v>264916.95</v>
      </c>
      <c r="I6" s="49"/>
      <c r="J6" s="49"/>
      <c r="K6" s="49"/>
      <c r="L6" s="49"/>
      <c r="M6" s="49"/>
      <c r="N6" s="49"/>
    </row>
    <row r="7" spans="1:14" x14ac:dyDescent="0.25">
      <c r="A7" s="27" t="s">
        <v>28</v>
      </c>
      <c r="B7" s="26">
        <v>267656.14</v>
      </c>
      <c r="C7" s="26">
        <v>74776.55</v>
      </c>
      <c r="D7" s="26">
        <v>987.78</v>
      </c>
      <c r="E7" s="26">
        <v>5.73</v>
      </c>
      <c r="F7" s="26">
        <v>9980.6299999999992</v>
      </c>
      <c r="G7" s="26">
        <v>16701.54</v>
      </c>
      <c r="H7" s="12">
        <f t="shared" si="0"/>
        <v>370108.37</v>
      </c>
      <c r="I7" s="49"/>
      <c r="J7" s="49"/>
      <c r="K7" s="49"/>
      <c r="L7" s="49"/>
      <c r="M7" s="49"/>
      <c r="N7" s="49"/>
    </row>
    <row r="8" spans="1:14" x14ac:dyDescent="0.25">
      <c r="A8" s="27" t="s">
        <v>29</v>
      </c>
      <c r="B8" s="26">
        <v>145753.09</v>
      </c>
      <c r="C8" s="26">
        <v>34890.589999999997</v>
      </c>
      <c r="D8" s="26">
        <v>26342.55</v>
      </c>
      <c r="E8" s="26">
        <v>0</v>
      </c>
      <c r="F8" s="26">
        <v>7957.69</v>
      </c>
      <c r="G8" s="26">
        <v>14772.6</v>
      </c>
      <c r="H8" s="12">
        <f t="shared" si="0"/>
        <v>229716.52</v>
      </c>
      <c r="I8" s="49"/>
      <c r="J8" s="49"/>
      <c r="K8" s="49"/>
      <c r="L8" s="49"/>
      <c r="M8" s="49"/>
      <c r="N8" s="49"/>
    </row>
    <row r="9" spans="1:14" x14ac:dyDescent="0.25">
      <c r="A9" s="27" t="s">
        <v>30</v>
      </c>
      <c r="B9" s="26">
        <v>15338.63</v>
      </c>
      <c r="C9" s="26">
        <v>1434.18</v>
      </c>
      <c r="D9" s="26">
        <v>143424.57</v>
      </c>
      <c r="E9" s="26">
        <v>0</v>
      </c>
      <c r="F9" s="26">
        <v>10894.71</v>
      </c>
      <c r="G9" s="26">
        <v>3988.22</v>
      </c>
      <c r="H9" s="12">
        <f t="shared" si="0"/>
        <v>175080.31</v>
      </c>
      <c r="I9" s="49"/>
      <c r="J9" s="49"/>
      <c r="K9" s="49"/>
      <c r="L9" s="49"/>
      <c r="M9" s="49"/>
      <c r="N9" s="49"/>
    </row>
    <row r="10" spans="1:14" x14ac:dyDescent="0.25">
      <c r="A10" s="27" t="s">
        <v>31</v>
      </c>
      <c r="B10" s="26">
        <v>1301.6400000000001</v>
      </c>
      <c r="C10" s="26">
        <v>0</v>
      </c>
      <c r="D10" s="26">
        <v>77836.740000000005</v>
      </c>
      <c r="E10" s="26">
        <v>0</v>
      </c>
      <c r="F10" s="26">
        <v>8778.26</v>
      </c>
      <c r="G10" s="26">
        <v>2224.8000000000002</v>
      </c>
      <c r="H10" s="12">
        <f t="shared" si="0"/>
        <v>90141.440000000002</v>
      </c>
      <c r="I10" s="49"/>
      <c r="J10" s="49"/>
      <c r="K10" s="49"/>
      <c r="L10" s="49"/>
      <c r="M10" s="49"/>
      <c r="N10" s="49"/>
    </row>
    <row r="11" spans="1:14" x14ac:dyDescent="0.25">
      <c r="A11" s="28" t="s">
        <v>10</v>
      </c>
      <c r="B11" s="15">
        <f>SUM(B4:B10)</f>
        <v>614533.01</v>
      </c>
      <c r="C11" s="15">
        <f t="shared" ref="C11:H11" si="1">SUM(C4:C10)</f>
        <v>188888.24</v>
      </c>
      <c r="D11" s="15">
        <f t="shared" si="1"/>
        <v>248687.28000000003</v>
      </c>
      <c r="E11" s="15">
        <f t="shared" si="1"/>
        <v>34489.43</v>
      </c>
      <c r="F11" s="15">
        <f t="shared" si="1"/>
        <v>47789.26</v>
      </c>
      <c r="G11" s="15">
        <f t="shared" si="1"/>
        <v>51194.770000000004</v>
      </c>
      <c r="H11" s="17">
        <f t="shared" si="1"/>
        <v>1185581.99</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ht="36" x14ac:dyDescent="0.25">
      <c r="B17" s="21" t="s">
        <v>19</v>
      </c>
      <c r="C17" s="22" t="s">
        <v>20</v>
      </c>
      <c r="D17" s="22" t="s">
        <v>21</v>
      </c>
      <c r="E17" s="22" t="s">
        <v>22</v>
      </c>
      <c r="F17" s="22" t="s">
        <v>23</v>
      </c>
      <c r="G17" s="23" t="s">
        <v>24</v>
      </c>
      <c r="H17" s="24" t="s">
        <v>10</v>
      </c>
    </row>
    <row r="18" spans="1:14" x14ac:dyDescent="0.25">
      <c r="A18" s="25" t="s">
        <v>25</v>
      </c>
      <c r="B18" s="26">
        <v>23693.24</v>
      </c>
      <c r="C18" s="26">
        <v>14931.37</v>
      </c>
      <c r="D18" s="26">
        <v>0</v>
      </c>
      <c r="E18" s="26">
        <v>96827.72</v>
      </c>
      <c r="F18" s="26">
        <v>1061.1300000000001</v>
      </c>
      <c r="G18" s="26">
        <v>1693.34</v>
      </c>
      <c r="H18" s="8">
        <f>SUM(B18:G18)</f>
        <v>138206.80000000002</v>
      </c>
      <c r="I18" s="49"/>
      <c r="J18" s="49"/>
      <c r="K18" s="49"/>
      <c r="L18" s="49"/>
      <c r="M18" s="49"/>
      <c r="N18" s="49"/>
    </row>
    <row r="19" spans="1:14" x14ac:dyDescent="0.25">
      <c r="A19" s="27" t="s">
        <v>26</v>
      </c>
      <c r="B19" s="26">
        <v>252163.37</v>
      </c>
      <c r="C19" s="26">
        <v>68712.990000000005</v>
      </c>
      <c r="D19" s="26">
        <v>0</v>
      </c>
      <c r="E19" s="26">
        <v>158730.93</v>
      </c>
      <c r="F19" s="26">
        <v>7537.18</v>
      </c>
      <c r="G19" s="26">
        <v>9294.5300000000007</v>
      </c>
      <c r="H19" s="12">
        <f t="shared" ref="H19:H24" si="2">SUM(B19:G19)</f>
        <v>496439</v>
      </c>
      <c r="I19" s="49"/>
      <c r="J19" s="49"/>
      <c r="K19" s="49"/>
      <c r="L19" s="49"/>
      <c r="M19" s="49"/>
      <c r="N19" s="49"/>
    </row>
    <row r="20" spans="1:14" x14ac:dyDescent="0.25">
      <c r="A20" s="27" t="s">
        <v>27</v>
      </c>
      <c r="B20" s="26">
        <v>1629921.56</v>
      </c>
      <c r="C20" s="26">
        <v>295442.84000000003</v>
      </c>
      <c r="D20" s="26">
        <v>827.79</v>
      </c>
      <c r="E20" s="26">
        <v>17224.38</v>
      </c>
      <c r="F20" s="26">
        <v>39397.129999999997</v>
      </c>
      <c r="G20" s="26">
        <v>47135.73</v>
      </c>
      <c r="H20" s="12">
        <f t="shared" si="2"/>
        <v>2029949.43</v>
      </c>
      <c r="I20" s="49"/>
      <c r="J20" s="49"/>
      <c r="K20" s="49"/>
      <c r="L20" s="49"/>
      <c r="M20" s="49"/>
      <c r="N20" s="49"/>
    </row>
    <row r="21" spans="1:14" x14ac:dyDescent="0.25">
      <c r="A21" s="27" t="s">
        <v>28</v>
      </c>
      <c r="B21" s="26">
        <v>2386934.38</v>
      </c>
      <c r="C21" s="26">
        <v>292381.8</v>
      </c>
      <c r="D21" s="26">
        <v>7570.8</v>
      </c>
      <c r="E21" s="26">
        <v>21.15</v>
      </c>
      <c r="F21" s="26">
        <v>28719.81</v>
      </c>
      <c r="G21" s="26">
        <v>99538.58</v>
      </c>
      <c r="H21" s="12">
        <f t="shared" si="2"/>
        <v>2815166.5199999996</v>
      </c>
      <c r="I21" s="49"/>
      <c r="J21" s="49"/>
      <c r="K21" s="49"/>
      <c r="L21" s="49"/>
      <c r="M21" s="49"/>
      <c r="N21" s="49"/>
    </row>
    <row r="22" spans="1:14" x14ac:dyDescent="0.25">
      <c r="A22" s="27" t="s">
        <v>29</v>
      </c>
      <c r="B22" s="26">
        <v>1359563.95</v>
      </c>
      <c r="C22" s="26">
        <v>163993.49</v>
      </c>
      <c r="D22" s="26">
        <v>455470.91</v>
      </c>
      <c r="E22" s="26">
        <v>0</v>
      </c>
      <c r="F22" s="26">
        <v>34624.61</v>
      </c>
      <c r="G22" s="26">
        <v>98965.27</v>
      </c>
      <c r="H22" s="12">
        <f t="shared" si="2"/>
        <v>2112618.23</v>
      </c>
      <c r="I22" s="49"/>
      <c r="J22" s="49"/>
      <c r="K22" s="49"/>
      <c r="L22" s="49"/>
      <c r="M22" s="49"/>
      <c r="N22" s="49"/>
    </row>
    <row r="23" spans="1:14" x14ac:dyDescent="0.25">
      <c r="A23" s="27" t="s">
        <v>30</v>
      </c>
      <c r="B23" s="26">
        <v>102231.64</v>
      </c>
      <c r="C23" s="26">
        <v>7573.42</v>
      </c>
      <c r="D23" s="26">
        <v>1997252.88</v>
      </c>
      <c r="E23" s="26">
        <v>0</v>
      </c>
      <c r="F23" s="26">
        <v>35725.910000000003</v>
      </c>
      <c r="G23" s="26">
        <v>14878.8</v>
      </c>
      <c r="H23" s="12">
        <f t="shared" si="2"/>
        <v>2157662.65</v>
      </c>
      <c r="I23" s="49"/>
      <c r="J23" s="49"/>
      <c r="K23" s="49"/>
      <c r="L23" s="49"/>
      <c r="M23" s="49"/>
      <c r="N23" s="49"/>
    </row>
    <row r="24" spans="1:14" x14ac:dyDescent="0.25">
      <c r="A24" s="27" t="s">
        <v>31</v>
      </c>
      <c r="B24" s="26">
        <v>16409.64</v>
      </c>
      <c r="C24" s="26">
        <v>0</v>
      </c>
      <c r="D24" s="26">
        <v>1423977.38</v>
      </c>
      <c r="E24" s="26">
        <v>0</v>
      </c>
      <c r="F24" s="26">
        <v>55621.39</v>
      </c>
      <c r="G24" s="26">
        <v>14566.16</v>
      </c>
      <c r="H24" s="12">
        <f t="shared" si="2"/>
        <v>1510574.5699999996</v>
      </c>
      <c r="I24" s="49"/>
      <c r="J24" s="49"/>
      <c r="K24" s="49"/>
      <c r="L24" s="49"/>
      <c r="M24" s="49"/>
      <c r="N24" s="49"/>
    </row>
    <row r="25" spans="1:14" x14ac:dyDescent="0.25">
      <c r="A25" s="28" t="s">
        <v>10</v>
      </c>
      <c r="B25" s="15">
        <f>SUM(B18:B24)</f>
        <v>5770917.7799999993</v>
      </c>
      <c r="C25" s="15">
        <f t="shared" ref="C25" si="3">SUM(C18:C24)</f>
        <v>843035.91</v>
      </c>
      <c r="D25" s="15">
        <f t="shared" ref="D25" si="4">SUM(D18:D24)</f>
        <v>3885099.76</v>
      </c>
      <c r="E25" s="15">
        <f t="shared" ref="E25" si="5">SUM(E18:E24)</f>
        <v>272804.18</v>
      </c>
      <c r="F25" s="15">
        <f t="shared" ref="F25" si="6">SUM(F18:F24)</f>
        <v>202687.16000000003</v>
      </c>
      <c r="G25" s="15">
        <f t="shared" ref="G25" si="7">SUM(G18:G24)</f>
        <v>286072.40999999997</v>
      </c>
      <c r="H25" s="17">
        <f t="shared" ref="H25" si="8">SUM(H18:H24)</f>
        <v>11260617.200000001</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ht="36" x14ac:dyDescent="0.25">
      <c r="B31" s="21" t="s">
        <v>19</v>
      </c>
      <c r="C31" s="22" t="s">
        <v>20</v>
      </c>
      <c r="D31" s="22" t="s">
        <v>21</v>
      </c>
      <c r="E31" s="22" t="s">
        <v>22</v>
      </c>
      <c r="F31" s="22" t="s">
        <v>23</v>
      </c>
      <c r="G31" s="23" t="s">
        <v>24</v>
      </c>
      <c r="H31" s="24" t="s">
        <v>10</v>
      </c>
    </row>
    <row r="32" spans="1:14" x14ac:dyDescent="0.25">
      <c r="A32" s="25" t="s">
        <v>25</v>
      </c>
      <c r="B32" s="26">
        <f t="shared" ref="B32:B39" si="9">B4+B18</f>
        <v>24924.390000000003</v>
      </c>
      <c r="C32" s="26">
        <f t="shared" ref="C32:H32" si="10">C4+C18</f>
        <v>16287.150000000001</v>
      </c>
      <c r="D32" s="26">
        <f t="shared" si="10"/>
        <v>0</v>
      </c>
      <c r="E32" s="26">
        <f t="shared" si="10"/>
        <v>102562.67</v>
      </c>
      <c r="F32" s="26">
        <f t="shared" si="10"/>
        <v>1128.0700000000002</v>
      </c>
      <c r="G32" s="26">
        <f t="shared" si="10"/>
        <v>1872.78</v>
      </c>
      <c r="H32" s="8">
        <f t="shared" si="10"/>
        <v>146775.06000000003</v>
      </c>
    </row>
    <row r="33" spans="1:8" x14ac:dyDescent="0.25">
      <c r="A33" s="27" t="s">
        <v>26</v>
      </c>
      <c r="B33" s="26">
        <f t="shared" si="9"/>
        <v>268381.83</v>
      </c>
      <c r="C33" s="26">
        <f t="shared" ref="C33:H39" si="11">C5+C19</f>
        <v>77635.77</v>
      </c>
      <c r="D33" s="26">
        <f t="shared" si="11"/>
        <v>0</v>
      </c>
      <c r="E33" s="26">
        <f t="shared" si="11"/>
        <v>178818.52</v>
      </c>
      <c r="F33" s="26">
        <f t="shared" si="11"/>
        <v>8194.56</v>
      </c>
      <c r="G33" s="26">
        <f t="shared" si="11"/>
        <v>10458.460000000001</v>
      </c>
      <c r="H33" s="12">
        <f t="shared" si="11"/>
        <v>543489.14</v>
      </c>
    </row>
    <row r="34" spans="1:8" x14ac:dyDescent="0.25">
      <c r="A34" s="27" t="s">
        <v>27</v>
      </c>
      <c r="B34" s="26">
        <f t="shared" si="9"/>
        <v>1796955.46</v>
      </c>
      <c r="C34" s="26">
        <f t="shared" si="11"/>
        <v>362951.2</v>
      </c>
      <c r="D34" s="26">
        <f t="shared" si="11"/>
        <v>923.43</v>
      </c>
      <c r="E34" s="26">
        <f t="shared" si="11"/>
        <v>25885.54</v>
      </c>
      <c r="F34" s="26">
        <f t="shared" si="11"/>
        <v>48850.78</v>
      </c>
      <c r="G34" s="26">
        <f t="shared" si="11"/>
        <v>59299.97</v>
      </c>
      <c r="H34" s="12">
        <f t="shared" si="11"/>
        <v>2294866.38</v>
      </c>
    </row>
    <row r="35" spans="1:8" x14ac:dyDescent="0.25">
      <c r="A35" s="27" t="s">
        <v>28</v>
      </c>
      <c r="B35" s="26">
        <f t="shared" si="9"/>
        <v>2654590.52</v>
      </c>
      <c r="C35" s="26">
        <f t="shared" si="11"/>
        <v>367158.35</v>
      </c>
      <c r="D35" s="26">
        <f t="shared" si="11"/>
        <v>8558.58</v>
      </c>
      <c r="E35" s="26">
        <f t="shared" si="11"/>
        <v>26.88</v>
      </c>
      <c r="F35" s="26">
        <f t="shared" si="11"/>
        <v>38700.44</v>
      </c>
      <c r="G35" s="26">
        <f t="shared" si="11"/>
        <v>116240.12</v>
      </c>
      <c r="H35" s="12">
        <f t="shared" si="11"/>
        <v>3185274.8899999997</v>
      </c>
    </row>
    <row r="36" spans="1:8" x14ac:dyDescent="0.25">
      <c r="A36" s="27" t="s">
        <v>29</v>
      </c>
      <c r="B36" s="26">
        <f t="shared" si="9"/>
        <v>1505317.04</v>
      </c>
      <c r="C36" s="26">
        <f t="shared" si="11"/>
        <v>198884.08</v>
      </c>
      <c r="D36" s="26">
        <f t="shared" si="11"/>
        <v>481813.45999999996</v>
      </c>
      <c r="E36" s="26">
        <f t="shared" si="11"/>
        <v>0</v>
      </c>
      <c r="F36" s="26">
        <f t="shared" si="11"/>
        <v>42582.3</v>
      </c>
      <c r="G36" s="26">
        <f t="shared" si="11"/>
        <v>113737.87000000001</v>
      </c>
      <c r="H36" s="12">
        <f t="shared" si="11"/>
        <v>2342334.75</v>
      </c>
    </row>
    <row r="37" spans="1:8" x14ac:dyDescent="0.25">
      <c r="A37" s="27" t="s">
        <v>30</v>
      </c>
      <c r="B37" s="26">
        <f t="shared" si="9"/>
        <v>117570.27</v>
      </c>
      <c r="C37" s="26">
        <f t="shared" si="11"/>
        <v>9007.6</v>
      </c>
      <c r="D37" s="26">
        <f t="shared" si="11"/>
        <v>2140677.4499999997</v>
      </c>
      <c r="E37" s="26">
        <f t="shared" si="11"/>
        <v>0</v>
      </c>
      <c r="F37" s="26">
        <f t="shared" si="11"/>
        <v>46620.62</v>
      </c>
      <c r="G37" s="26">
        <f t="shared" si="11"/>
        <v>18867.02</v>
      </c>
      <c r="H37" s="12">
        <f t="shared" si="11"/>
        <v>2332742.96</v>
      </c>
    </row>
    <row r="38" spans="1:8" x14ac:dyDescent="0.25">
      <c r="A38" s="27" t="s">
        <v>31</v>
      </c>
      <c r="B38" s="26">
        <f t="shared" si="9"/>
        <v>17711.28</v>
      </c>
      <c r="C38" s="26">
        <f t="shared" si="11"/>
        <v>0</v>
      </c>
      <c r="D38" s="26">
        <f t="shared" si="11"/>
        <v>1501814.1199999999</v>
      </c>
      <c r="E38" s="26">
        <f t="shared" si="11"/>
        <v>0</v>
      </c>
      <c r="F38" s="26">
        <f t="shared" si="11"/>
        <v>64399.65</v>
      </c>
      <c r="G38" s="26">
        <f t="shared" si="11"/>
        <v>16790.96</v>
      </c>
      <c r="H38" s="12">
        <f t="shared" si="11"/>
        <v>1600716.0099999995</v>
      </c>
    </row>
    <row r="39" spans="1:8" x14ac:dyDescent="0.25">
      <c r="A39" s="28" t="s">
        <v>10</v>
      </c>
      <c r="B39" s="15">
        <f t="shared" si="9"/>
        <v>6385450.7899999991</v>
      </c>
      <c r="C39" s="15">
        <f t="shared" si="11"/>
        <v>1031924.15</v>
      </c>
      <c r="D39" s="15">
        <f t="shared" si="11"/>
        <v>4133787.04</v>
      </c>
      <c r="E39" s="15">
        <f t="shared" si="11"/>
        <v>307293.61</v>
      </c>
      <c r="F39" s="15">
        <f t="shared" si="11"/>
        <v>250476.42000000004</v>
      </c>
      <c r="G39" s="15">
        <f t="shared" si="11"/>
        <v>337267.18</v>
      </c>
      <c r="H39" s="17">
        <f t="shared" si="11"/>
        <v>12446199.190000001</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77</v>
      </c>
    </row>
    <row r="2" spans="1:8" x14ac:dyDescent="0.25">
      <c r="A2" s="3" t="s">
        <v>0</v>
      </c>
    </row>
    <row r="3" spans="1:8" x14ac:dyDescent="0.25">
      <c r="B3" s="19" t="s">
        <v>13</v>
      </c>
      <c r="C3" s="20" t="s">
        <v>14</v>
      </c>
      <c r="D3" s="20" t="s">
        <v>15</v>
      </c>
      <c r="E3" s="20" t="s">
        <v>16</v>
      </c>
      <c r="F3" s="20" t="s">
        <v>17</v>
      </c>
      <c r="G3" s="18" t="s">
        <v>18</v>
      </c>
      <c r="H3" s="18" t="s">
        <v>1</v>
      </c>
    </row>
    <row r="4" spans="1:8" x14ac:dyDescent="0.25">
      <c r="A4" s="25" t="s">
        <v>32</v>
      </c>
      <c r="B4" s="6">
        <f>Men4_H!B4+Men4_F!B4</f>
        <v>15050.52</v>
      </c>
      <c r="C4" s="7">
        <f>Men4_H!C4+Men4_F!C4</f>
        <v>2448.42</v>
      </c>
      <c r="D4" s="7">
        <f>Men4_H!D4+Men4_F!D4</f>
        <v>871.41</v>
      </c>
      <c r="E4" s="7">
        <f>Men4_H!E4+Men4_F!E4</f>
        <v>402.16999999999996</v>
      </c>
      <c r="F4" s="7">
        <f>Men4_H!F4+Men4_F!F4</f>
        <v>260.61</v>
      </c>
      <c r="G4" s="7">
        <f>Men4_H!G4+Men4_F!G4</f>
        <v>225.9</v>
      </c>
      <c r="H4" s="8">
        <f>Men4_H!H4+Men4_F!H4</f>
        <v>19259.03</v>
      </c>
    </row>
    <row r="5" spans="1:8" x14ac:dyDescent="0.25">
      <c r="A5" s="27" t="s">
        <v>26</v>
      </c>
      <c r="B5" s="10">
        <f>Men4_H!B5+Men4_F!B5</f>
        <v>65228.93</v>
      </c>
      <c r="C5" s="11">
        <f>Men4_H!C5+Men4_F!C5</f>
        <v>20606.400000000001</v>
      </c>
      <c r="D5" s="11">
        <f>Men4_H!D5+Men4_F!D5</f>
        <v>7352.35</v>
      </c>
      <c r="E5" s="11">
        <f>Men4_H!E5+Men4_F!E5</f>
        <v>2868.84</v>
      </c>
      <c r="F5" s="11">
        <f>Men4_H!F5+Men4_F!F5</f>
        <v>1089.55</v>
      </c>
      <c r="G5" s="11">
        <f>Men4_H!G5+Men4_F!G5</f>
        <v>705.29</v>
      </c>
      <c r="H5" s="12">
        <f>Men4_H!H5+Men4_F!H5</f>
        <v>97851.360000000015</v>
      </c>
    </row>
    <row r="6" spans="1:8" x14ac:dyDescent="0.25">
      <c r="A6" s="27" t="s">
        <v>27</v>
      </c>
      <c r="B6" s="10">
        <f>Men4_H!B6+Men4_F!B6</f>
        <v>195384.28</v>
      </c>
      <c r="C6" s="11">
        <f>Men4_H!C6+Men4_F!C6</f>
        <v>167067.85999999999</v>
      </c>
      <c r="D6" s="11">
        <f>Men4_H!D6+Men4_F!D6</f>
        <v>148470.39999999999</v>
      </c>
      <c r="E6" s="11">
        <f>Men4_H!E6+Men4_F!E6</f>
        <v>141323.15</v>
      </c>
      <c r="F6" s="11">
        <f>Men4_H!F6+Men4_F!F6</f>
        <v>73775.23</v>
      </c>
      <c r="G6" s="11">
        <f>Men4_H!G6+Men4_F!G6</f>
        <v>33876.58</v>
      </c>
      <c r="H6" s="12">
        <f>Men4_H!H6+Men4_F!H6</f>
        <v>759897.5</v>
      </c>
    </row>
    <row r="7" spans="1:8" x14ac:dyDescent="0.25">
      <c r="A7" s="27" t="s">
        <v>28</v>
      </c>
      <c r="B7" s="10">
        <f>Men4_H!B7+Men4_F!B7</f>
        <v>178101.41999999998</v>
      </c>
      <c r="C7" s="11">
        <f>Men4_H!C7+Men4_F!C7</f>
        <v>175764.75</v>
      </c>
      <c r="D7" s="11">
        <f>Men4_H!D7+Men4_F!D7</f>
        <v>186033.11</v>
      </c>
      <c r="E7" s="11">
        <f>Men4_H!E7+Men4_F!E7</f>
        <v>227697.40000000002</v>
      </c>
      <c r="F7" s="11">
        <f>Men4_H!F7+Men4_F!F7</f>
        <v>164503.66999999998</v>
      </c>
      <c r="G7" s="11">
        <f>Men4_H!G7+Men4_F!G7</f>
        <v>107168.48000000001</v>
      </c>
      <c r="H7" s="12">
        <f>Men4_H!H7+Men4_F!H7</f>
        <v>1039268.8300000001</v>
      </c>
    </row>
    <row r="8" spans="1:8" x14ac:dyDescent="0.25">
      <c r="A8" s="27" t="s">
        <v>29</v>
      </c>
      <c r="B8" s="10">
        <f>Men4_H!B8+Men4_F!B8</f>
        <v>138877.22999999998</v>
      </c>
      <c r="C8" s="11">
        <f>Men4_H!C8+Men4_F!C8</f>
        <v>193992.11</v>
      </c>
      <c r="D8" s="11">
        <f>Men4_H!D8+Men4_F!D8</f>
        <v>98887.62</v>
      </c>
      <c r="E8" s="11">
        <f>Men4_H!E8+Men4_F!E8</f>
        <v>62027.509999999995</v>
      </c>
      <c r="F8" s="11">
        <f>Men4_H!F8+Men4_F!F8</f>
        <v>34795.599999999999</v>
      </c>
      <c r="G8" s="11">
        <f>Men4_H!G8+Men4_F!G8</f>
        <v>25760.93</v>
      </c>
      <c r="H8" s="12">
        <f>Men4_H!H8+Men4_F!H8</f>
        <v>554341</v>
      </c>
    </row>
    <row r="9" spans="1:8" x14ac:dyDescent="0.25">
      <c r="A9" s="27" t="s">
        <v>30</v>
      </c>
      <c r="B9" s="10">
        <f>Men4_H!B9+Men4_F!B9</f>
        <v>176916.81</v>
      </c>
      <c r="C9" s="11">
        <f>Men4_H!C9+Men4_F!C9</f>
        <v>222730.84</v>
      </c>
      <c r="D9" s="11">
        <f>Men4_H!D9+Men4_F!D9</f>
        <v>49646.57</v>
      </c>
      <c r="E9" s="11">
        <f>Men4_H!E9+Men4_F!E9</f>
        <v>19723.830000000002</v>
      </c>
      <c r="F9" s="11">
        <f>Men4_H!F9+Men4_F!F9</f>
        <v>8680.43</v>
      </c>
      <c r="G9" s="11">
        <f>Men4_H!G9+Men4_F!G9</f>
        <v>6140.3</v>
      </c>
      <c r="H9" s="12">
        <f>Men4_H!H9+Men4_F!H9</f>
        <v>483838.78</v>
      </c>
    </row>
    <row r="10" spans="1:8" x14ac:dyDescent="0.25">
      <c r="A10" s="27" t="s">
        <v>31</v>
      </c>
      <c r="B10" s="10">
        <f>Men4_H!B10+Men4_F!B10</f>
        <v>93841.22</v>
      </c>
      <c r="C10" s="11">
        <f>Men4_H!C10+Men4_F!C10</f>
        <v>71156.100000000006</v>
      </c>
      <c r="D10" s="11">
        <f>Men4_H!D10+Men4_F!D10</f>
        <v>9850.619999999999</v>
      </c>
      <c r="E10" s="11">
        <f>Men4_H!E10+Men4_F!E10</f>
        <v>2617.5</v>
      </c>
      <c r="F10" s="11">
        <f>Men4_H!F10+Men4_F!F10</f>
        <v>1007.72</v>
      </c>
      <c r="G10" s="11">
        <f>Men4_H!G10+Men4_F!G10</f>
        <v>536.48</v>
      </c>
      <c r="H10" s="12">
        <f>Men4_H!H10+Men4_F!H10</f>
        <v>179009.63999999998</v>
      </c>
    </row>
    <row r="11" spans="1:8" x14ac:dyDescent="0.25">
      <c r="A11" s="13" t="s">
        <v>10</v>
      </c>
      <c r="B11" s="14">
        <f>Men4_H!B11+Men4_F!B11</f>
        <v>863400.41</v>
      </c>
      <c r="C11" s="15">
        <f>Men4_H!C11+Men4_F!C11</f>
        <v>853766.48</v>
      </c>
      <c r="D11" s="15">
        <f>Men4_H!D11+Men4_F!D11</f>
        <v>501112.07999999996</v>
      </c>
      <c r="E11" s="15">
        <f>Men4_H!E11+Men4_F!E11</f>
        <v>456660.4</v>
      </c>
      <c r="F11" s="15">
        <f>Men4_H!F11+Men4_F!F11</f>
        <v>284112.81</v>
      </c>
      <c r="G11" s="15">
        <f>Men4_H!G11+Men4_F!G11</f>
        <v>174413.96000000002</v>
      </c>
      <c r="H11" s="17">
        <f>Men4_H!H11+Men4_F!H11</f>
        <v>3133466.14</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x14ac:dyDescent="0.25">
      <c r="B17" s="19" t="s">
        <v>13</v>
      </c>
      <c r="C17" s="20" t="s">
        <v>14</v>
      </c>
      <c r="D17" s="20" t="s">
        <v>15</v>
      </c>
      <c r="E17" s="20" t="s">
        <v>16</v>
      </c>
      <c r="F17" s="20" t="s">
        <v>17</v>
      </c>
      <c r="G17" s="18" t="s">
        <v>18</v>
      </c>
      <c r="H17" s="4" t="s">
        <v>1</v>
      </c>
    </row>
    <row r="18" spans="1:8" x14ac:dyDescent="0.25">
      <c r="A18" s="25" t="s">
        <v>32</v>
      </c>
      <c r="B18" s="6">
        <f>Men4_H!B18+Men4_F!B18</f>
        <v>208336.77000000002</v>
      </c>
      <c r="C18" s="7">
        <f>Men4_H!C18+Men4_F!C18</f>
        <v>35655.369999999995</v>
      </c>
      <c r="D18" s="7">
        <f>Men4_H!D18+Men4_F!D18</f>
        <v>8485.57</v>
      </c>
      <c r="E18" s="7">
        <f>Men4_H!E18+Men4_F!E18</f>
        <v>3789.5099999999998</v>
      </c>
      <c r="F18" s="7">
        <f>Men4_H!F18+Men4_F!F18</f>
        <v>1952.62</v>
      </c>
      <c r="G18" s="7">
        <f>Men4_H!G18+Men4_F!G18</f>
        <v>1527.65</v>
      </c>
      <c r="H18" s="8">
        <f>Men4_H!H18+Men4_F!H18</f>
        <v>259747.48999999993</v>
      </c>
    </row>
    <row r="19" spans="1:8" x14ac:dyDescent="0.25">
      <c r="A19" s="27" t="s">
        <v>26</v>
      </c>
      <c r="B19" s="10">
        <f>Men4_H!B19+Men4_F!B19</f>
        <v>655327.35000000009</v>
      </c>
      <c r="C19" s="11">
        <f>Men4_H!C19+Men4_F!C19</f>
        <v>284472.96000000002</v>
      </c>
      <c r="D19" s="11">
        <f>Men4_H!D19+Men4_F!D19</f>
        <v>63777.75</v>
      </c>
      <c r="E19" s="11">
        <f>Men4_H!E19+Men4_F!E19</f>
        <v>19459.5</v>
      </c>
      <c r="F19" s="11">
        <f>Men4_H!F19+Men4_F!F19</f>
        <v>5500.78</v>
      </c>
      <c r="G19" s="11">
        <f>Men4_H!G19+Men4_F!G19</f>
        <v>3254.3100000000004</v>
      </c>
      <c r="H19" s="12">
        <f>Men4_H!H19+Men4_F!H19</f>
        <v>1031792.65</v>
      </c>
    </row>
    <row r="20" spans="1:8" x14ac:dyDescent="0.25">
      <c r="A20" s="27" t="s">
        <v>27</v>
      </c>
      <c r="B20" s="10">
        <f>Men4_H!B20+Men4_F!B20</f>
        <v>1603157.08</v>
      </c>
      <c r="C20" s="11">
        <f>Men4_H!C20+Men4_F!C20</f>
        <v>1336890.17</v>
      </c>
      <c r="D20" s="11">
        <f>Men4_H!D20+Men4_F!D20</f>
        <v>1044946.71</v>
      </c>
      <c r="E20" s="11">
        <f>Men4_H!E20+Men4_F!E20</f>
        <v>983121.44000000006</v>
      </c>
      <c r="F20" s="11">
        <f>Men4_H!F20+Men4_F!F20</f>
        <v>293969.02</v>
      </c>
      <c r="G20" s="11">
        <f>Men4_H!G20+Men4_F!G20</f>
        <v>88137.38</v>
      </c>
      <c r="H20" s="12">
        <f>Men4_H!H20+Men4_F!H20</f>
        <v>5350221.8000000007</v>
      </c>
    </row>
    <row r="21" spans="1:8" x14ac:dyDescent="0.25">
      <c r="A21" s="27" t="s">
        <v>28</v>
      </c>
      <c r="B21" s="10">
        <f>Men4_H!B21+Men4_F!B21</f>
        <v>1684797.4100000001</v>
      </c>
      <c r="C21" s="11">
        <f>Men4_H!C21+Men4_F!C21</f>
        <v>1553163.81</v>
      </c>
      <c r="D21" s="11">
        <f>Men4_H!D21+Men4_F!D21</f>
        <v>1477296.23</v>
      </c>
      <c r="E21" s="11">
        <f>Men4_H!E21+Men4_F!E21</f>
        <v>1610613.04</v>
      </c>
      <c r="F21" s="11">
        <f>Men4_H!F21+Men4_F!F21</f>
        <v>563096.13</v>
      </c>
      <c r="G21" s="11">
        <f>Men4_H!G21+Men4_F!G21</f>
        <v>167999.61</v>
      </c>
      <c r="H21" s="12">
        <f>Men4_H!H21+Men4_F!H21</f>
        <v>7056966.2300000004</v>
      </c>
    </row>
    <row r="22" spans="1:8" x14ac:dyDescent="0.25">
      <c r="A22" s="27" t="s">
        <v>29</v>
      </c>
      <c r="B22" s="10">
        <f>Men4_H!B22+Men4_F!B22</f>
        <v>1570666.83</v>
      </c>
      <c r="C22" s="11">
        <f>Men4_H!C22+Men4_F!C22</f>
        <v>2056361.92</v>
      </c>
      <c r="D22" s="11">
        <f>Men4_H!D22+Men4_F!D22</f>
        <v>592500.53</v>
      </c>
      <c r="E22" s="11">
        <f>Men4_H!E22+Men4_F!E22</f>
        <v>209543.19</v>
      </c>
      <c r="F22" s="11">
        <f>Men4_H!F22+Men4_F!F22</f>
        <v>53143.22</v>
      </c>
      <c r="G22" s="11">
        <f>Men4_H!G22+Men4_F!G22</f>
        <v>20013.59</v>
      </c>
      <c r="H22" s="12">
        <f>Men4_H!H22+Men4_F!H22</f>
        <v>4502229.2800000012</v>
      </c>
    </row>
    <row r="23" spans="1:8" x14ac:dyDescent="0.25">
      <c r="A23" s="27" t="s">
        <v>30</v>
      </c>
      <c r="B23" s="10">
        <f>Men4_H!B23+Men4_F!B23</f>
        <v>2089358.39</v>
      </c>
      <c r="C23" s="11">
        <f>Men4_H!C23+Men4_F!C23</f>
        <v>2359820.19</v>
      </c>
      <c r="D23" s="11">
        <f>Men4_H!D23+Men4_F!D23</f>
        <v>188350.32</v>
      </c>
      <c r="E23" s="11">
        <f>Men4_H!E23+Men4_F!E23</f>
        <v>31686.46</v>
      </c>
      <c r="F23" s="11">
        <f>Men4_H!F23+Men4_F!F23</f>
        <v>7621.4800000000005</v>
      </c>
      <c r="G23" s="11">
        <f>Men4_H!G23+Men4_F!G23</f>
        <v>3055.87</v>
      </c>
      <c r="H23" s="12">
        <f>Men4_H!H23+Men4_F!H23</f>
        <v>4679892.7100000009</v>
      </c>
    </row>
    <row r="24" spans="1:8" x14ac:dyDescent="0.25">
      <c r="A24" s="27" t="s">
        <v>31</v>
      </c>
      <c r="B24" s="10">
        <f>Men4_H!B24+Men4_F!B24</f>
        <v>1552763.23</v>
      </c>
      <c r="C24" s="11">
        <f>Men4_H!C24+Men4_F!C24</f>
        <v>867418</v>
      </c>
      <c r="D24" s="11">
        <f>Men4_H!D24+Men4_F!D24</f>
        <v>52390.759999999995</v>
      </c>
      <c r="E24" s="11">
        <f>Men4_H!E24+Men4_F!E24</f>
        <v>7025.8600000000006</v>
      </c>
      <c r="F24" s="11">
        <f>Men4_H!F24+Men4_F!F24</f>
        <v>1358.65</v>
      </c>
      <c r="G24" s="11">
        <f>Men4_H!G24+Men4_F!G24</f>
        <v>492.35</v>
      </c>
      <c r="H24" s="12">
        <f>Men4_H!H24+Men4_F!H24</f>
        <v>2481448.8499999996</v>
      </c>
    </row>
    <row r="25" spans="1:8" x14ac:dyDescent="0.25">
      <c r="A25" s="13" t="s">
        <v>10</v>
      </c>
      <c r="B25" s="14">
        <f>Men4_H!B25+Men4_F!B25</f>
        <v>9364407.0600000005</v>
      </c>
      <c r="C25" s="15">
        <f>Men4_H!C25+Men4_F!C25</f>
        <v>8493782.4200000018</v>
      </c>
      <c r="D25" s="15">
        <f>Men4_H!D25+Men4_F!D25</f>
        <v>3427747.87</v>
      </c>
      <c r="E25" s="15">
        <f>Men4_H!E25+Men4_F!E25</f>
        <v>2865239</v>
      </c>
      <c r="F25" s="15">
        <f>Men4_H!F25+Men4_F!F25</f>
        <v>926641.89999999991</v>
      </c>
      <c r="G25" s="15">
        <f>Men4_H!G25+Men4_F!G25</f>
        <v>284480.76</v>
      </c>
      <c r="H25" s="17">
        <f>Men4_H!H25+Men4_F!H25</f>
        <v>25362299.010000002</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x14ac:dyDescent="0.25">
      <c r="B31" s="19" t="s">
        <v>13</v>
      </c>
      <c r="C31" s="20" t="s">
        <v>14</v>
      </c>
      <c r="D31" s="20" t="s">
        <v>15</v>
      </c>
      <c r="E31" s="20" t="s">
        <v>16</v>
      </c>
      <c r="F31" s="20" t="s">
        <v>17</v>
      </c>
      <c r="G31" s="18" t="s">
        <v>18</v>
      </c>
      <c r="H31" s="4" t="s">
        <v>1</v>
      </c>
    </row>
    <row r="32" spans="1:8" x14ac:dyDescent="0.25">
      <c r="A32" s="25" t="s">
        <v>32</v>
      </c>
      <c r="B32" s="6">
        <f t="shared" ref="B32:H39" si="0">B4+B18</f>
        <v>223387.29</v>
      </c>
      <c r="C32" s="7">
        <f t="shared" si="0"/>
        <v>38103.789999999994</v>
      </c>
      <c r="D32" s="7">
        <f t="shared" si="0"/>
        <v>9356.98</v>
      </c>
      <c r="E32" s="7">
        <f t="shared" si="0"/>
        <v>4191.6799999999994</v>
      </c>
      <c r="F32" s="7">
        <f t="shared" si="0"/>
        <v>2213.23</v>
      </c>
      <c r="G32" s="7">
        <f t="shared" si="0"/>
        <v>1753.5500000000002</v>
      </c>
      <c r="H32" s="8">
        <f t="shared" si="0"/>
        <v>279006.5199999999</v>
      </c>
    </row>
    <row r="33" spans="1:8" x14ac:dyDescent="0.25">
      <c r="A33" s="27" t="s">
        <v>26</v>
      </c>
      <c r="B33" s="10">
        <f t="shared" si="0"/>
        <v>720556.28000000014</v>
      </c>
      <c r="C33" s="11">
        <f t="shared" si="0"/>
        <v>305079.36000000004</v>
      </c>
      <c r="D33" s="11">
        <f t="shared" si="0"/>
        <v>71130.100000000006</v>
      </c>
      <c r="E33" s="11">
        <f t="shared" si="0"/>
        <v>22328.34</v>
      </c>
      <c r="F33" s="11">
        <f t="shared" si="0"/>
        <v>6590.33</v>
      </c>
      <c r="G33" s="11">
        <f t="shared" si="0"/>
        <v>3959.6000000000004</v>
      </c>
      <c r="H33" s="12">
        <f t="shared" si="0"/>
        <v>1129644.01</v>
      </c>
    </row>
    <row r="34" spans="1:8" x14ac:dyDescent="0.25">
      <c r="A34" s="27" t="s">
        <v>27</v>
      </c>
      <c r="B34" s="10">
        <f t="shared" si="0"/>
        <v>1798541.36</v>
      </c>
      <c r="C34" s="11">
        <f t="shared" si="0"/>
        <v>1503958.0299999998</v>
      </c>
      <c r="D34" s="11">
        <f t="shared" si="0"/>
        <v>1193417.1099999999</v>
      </c>
      <c r="E34" s="11">
        <f t="shared" si="0"/>
        <v>1124444.5900000001</v>
      </c>
      <c r="F34" s="11">
        <f t="shared" si="0"/>
        <v>367744.25</v>
      </c>
      <c r="G34" s="11">
        <f t="shared" si="0"/>
        <v>122013.96</v>
      </c>
      <c r="H34" s="12">
        <f t="shared" si="0"/>
        <v>6110119.3000000007</v>
      </c>
    </row>
    <row r="35" spans="1:8" x14ac:dyDescent="0.25">
      <c r="A35" s="27" t="s">
        <v>28</v>
      </c>
      <c r="B35" s="10">
        <f t="shared" si="0"/>
        <v>1862898.83</v>
      </c>
      <c r="C35" s="11">
        <f t="shared" si="0"/>
        <v>1728928.56</v>
      </c>
      <c r="D35" s="11">
        <f t="shared" si="0"/>
        <v>1663329.3399999999</v>
      </c>
      <c r="E35" s="11">
        <f t="shared" si="0"/>
        <v>1838310.44</v>
      </c>
      <c r="F35" s="11">
        <f t="shared" si="0"/>
        <v>727599.8</v>
      </c>
      <c r="G35" s="11">
        <f t="shared" si="0"/>
        <v>275168.08999999997</v>
      </c>
      <c r="H35" s="12">
        <f t="shared" si="0"/>
        <v>8096235.0600000005</v>
      </c>
    </row>
    <row r="36" spans="1:8" x14ac:dyDescent="0.25">
      <c r="A36" s="27" t="s">
        <v>29</v>
      </c>
      <c r="B36" s="10">
        <f t="shared" si="0"/>
        <v>1709544.06</v>
      </c>
      <c r="C36" s="11">
        <f t="shared" si="0"/>
        <v>2250354.0299999998</v>
      </c>
      <c r="D36" s="11">
        <f t="shared" si="0"/>
        <v>691388.15</v>
      </c>
      <c r="E36" s="11">
        <f t="shared" si="0"/>
        <v>271570.7</v>
      </c>
      <c r="F36" s="11">
        <f t="shared" si="0"/>
        <v>87938.82</v>
      </c>
      <c r="G36" s="11">
        <f t="shared" si="0"/>
        <v>45774.520000000004</v>
      </c>
      <c r="H36" s="12">
        <f t="shared" si="0"/>
        <v>5056570.2800000012</v>
      </c>
    </row>
    <row r="37" spans="1:8" x14ac:dyDescent="0.25">
      <c r="A37" s="27" t="s">
        <v>30</v>
      </c>
      <c r="B37" s="10">
        <f t="shared" si="0"/>
        <v>2266275.1999999997</v>
      </c>
      <c r="C37" s="11">
        <f t="shared" si="0"/>
        <v>2582551.0299999998</v>
      </c>
      <c r="D37" s="11">
        <f t="shared" si="0"/>
        <v>237996.89</v>
      </c>
      <c r="E37" s="11">
        <f t="shared" si="0"/>
        <v>51410.29</v>
      </c>
      <c r="F37" s="11">
        <f t="shared" si="0"/>
        <v>16301.91</v>
      </c>
      <c r="G37" s="11">
        <f t="shared" si="0"/>
        <v>9196.17</v>
      </c>
      <c r="H37" s="12">
        <f t="shared" si="0"/>
        <v>5163731.4900000012</v>
      </c>
    </row>
    <row r="38" spans="1:8" x14ac:dyDescent="0.25">
      <c r="A38" s="27" t="s">
        <v>31</v>
      </c>
      <c r="B38" s="10">
        <f t="shared" si="0"/>
        <v>1646604.45</v>
      </c>
      <c r="C38" s="11">
        <f t="shared" si="0"/>
        <v>938574.1</v>
      </c>
      <c r="D38" s="11">
        <f t="shared" si="0"/>
        <v>62241.37999999999</v>
      </c>
      <c r="E38" s="11">
        <f t="shared" si="0"/>
        <v>9643.36</v>
      </c>
      <c r="F38" s="11">
        <f t="shared" si="0"/>
        <v>2366.37</v>
      </c>
      <c r="G38" s="11">
        <f t="shared" si="0"/>
        <v>1028.83</v>
      </c>
      <c r="H38" s="12">
        <f t="shared" si="0"/>
        <v>2660458.4899999998</v>
      </c>
    </row>
    <row r="39" spans="1:8" x14ac:dyDescent="0.25">
      <c r="A39" s="13" t="s">
        <v>10</v>
      </c>
      <c r="B39" s="14">
        <f t="shared" si="0"/>
        <v>10227807.470000001</v>
      </c>
      <c r="C39" s="15">
        <f t="shared" si="0"/>
        <v>9347548.9000000022</v>
      </c>
      <c r="D39" s="15">
        <f t="shared" si="0"/>
        <v>3928859.95</v>
      </c>
      <c r="E39" s="15">
        <f t="shared" si="0"/>
        <v>3321899.4</v>
      </c>
      <c r="F39" s="15">
        <f t="shared" si="0"/>
        <v>1210754.71</v>
      </c>
      <c r="G39" s="15">
        <f t="shared" si="0"/>
        <v>458894.72000000003</v>
      </c>
      <c r="H39" s="17">
        <f t="shared" si="0"/>
        <v>28495765.150000002</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0" style="2" customWidth="1"/>
    <col min="10" max="10" width="11.5703125" style="2" customWidth="1"/>
    <col min="11" max="11" width="11.28515625" style="2" customWidth="1"/>
    <col min="12" max="12" width="10.28515625" style="2" customWidth="1"/>
    <col min="13" max="13" width="10.7109375" style="2" customWidth="1"/>
    <col min="14" max="14" width="9.85546875" style="2" customWidth="1"/>
    <col min="15" max="15" width="13.85546875" style="2" customWidth="1"/>
    <col min="16" max="16" width="19.140625" style="2" customWidth="1"/>
    <col min="17" max="16384" width="40.42578125" style="2"/>
  </cols>
  <sheetData>
    <row r="1" spans="1:14" x14ac:dyDescent="0.25">
      <c r="A1" s="1" t="s">
        <v>78</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25" t="s">
        <v>32</v>
      </c>
      <c r="B4" s="6">
        <v>8323.6299999999992</v>
      </c>
      <c r="C4" s="7">
        <v>1263.98</v>
      </c>
      <c r="D4" s="7">
        <v>517.41</v>
      </c>
      <c r="E4" s="7">
        <v>246.95</v>
      </c>
      <c r="F4" s="7">
        <v>142.21</v>
      </c>
      <c r="G4" s="7">
        <v>133.09</v>
      </c>
      <c r="H4" s="8">
        <f>SUM(B4:G4)</f>
        <v>10627.269999999999</v>
      </c>
      <c r="I4" s="49"/>
      <c r="J4" s="49"/>
      <c r="K4" s="49"/>
      <c r="L4" s="49"/>
      <c r="M4" s="49"/>
      <c r="N4" s="49"/>
    </row>
    <row r="5" spans="1:14" x14ac:dyDescent="0.25">
      <c r="A5" s="27" t="s">
        <v>26</v>
      </c>
      <c r="B5" s="10">
        <v>33345.18</v>
      </c>
      <c r="C5" s="11">
        <v>10510.27</v>
      </c>
      <c r="D5" s="11">
        <v>4135.0200000000004</v>
      </c>
      <c r="E5" s="11">
        <v>1757.04</v>
      </c>
      <c r="F5" s="11">
        <v>623.66</v>
      </c>
      <c r="G5" s="11">
        <v>430.06</v>
      </c>
      <c r="H5" s="12">
        <f t="shared" ref="H5:H10" si="0">SUM(B5:G5)</f>
        <v>50801.23</v>
      </c>
      <c r="I5" s="49"/>
      <c r="J5" s="49"/>
      <c r="K5" s="49"/>
      <c r="L5" s="49"/>
      <c r="M5" s="49"/>
      <c r="N5" s="49"/>
    </row>
    <row r="6" spans="1:14" x14ac:dyDescent="0.25">
      <c r="A6" s="27" t="s">
        <v>27</v>
      </c>
      <c r="B6" s="10">
        <v>124529.64</v>
      </c>
      <c r="C6" s="11">
        <v>95932.69</v>
      </c>
      <c r="D6" s="11">
        <v>92786.9</v>
      </c>
      <c r="E6" s="11">
        <v>100261.18</v>
      </c>
      <c r="F6" s="11">
        <v>56270.49</v>
      </c>
      <c r="G6" s="11">
        <v>25199.65</v>
      </c>
      <c r="H6" s="12">
        <f t="shared" si="0"/>
        <v>494980.55</v>
      </c>
      <c r="I6" s="49"/>
      <c r="J6" s="49"/>
      <c r="K6" s="49"/>
      <c r="L6" s="49"/>
      <c r="M6" s="49"/>
      <c r="N6" s="49"/>
    </row>
    <row r="7" spans="1:14" x14ac:dyDescent="0.25">
      <c r="A7" s="27" t="s">
        <v>28</v>
      </c>
      <c r="B7" s="10">
        <v>115282.76</v>
      </c>
      <c r="C7" s="11">
        <v>79574.94</v>
      </c>
      <c r="D7" s="11">
        <v>99209.21</v>
      </c>
      <c r="E7" s="11">
        <v>156049.26</v>
      </c>
      <c r="F7" s="11">
        <v>130427.92</v>
      </c>
      <c r="G7" s="11">
        <v>88616.35</v>
      </c>
      <c r="H7" s="12">
        <f t="shared" si="0"/>
        <v>669160.44000000006</v>
      </c>
      <c r="I7" s="49"/>
      <c r="J7" s="49"/>
      <c r="K7" s="49"/>
      <c r="L7" s="49"/>
      <c r="M7" s="49"/>
      <c r="N7" s="49"/>
    </row>
    <row r="8" spans="1:14" x14ac:dyDescent="0.25">
      <c r="A8" s="27" t="s">
        <v>29</v>
      </c>
      <c r="B8" s="10">
        <v>63758.080000000002</v>
      </c>
      <c r="C8" s="11">
        <v>102554.98</v>
      </c>
      <c r="D8" s="11">
        <v>61839.45</v>
      </c>
      <c r="E8" s="11">
        <v>45981.42</v>
      </c>
      <c r="F8" s="11">
        <v>28587.55</v>
      </c>
      <c r="G8" s="11">
        <v>21903</v>
      </c>
      <c r="H8" s="12">
        <f t="shared" si="0"/>
        <v>324624.48</v>
      </c>
      <c r="I8" s="49"/>
      <c r="J8" s="49"/>
      <c r="K8" s="49"/>
      <c r="L8" s="49"/>
      <c r="M8" s="49"/>
      <c r="N8" s="49"/>
    </row>
    <row r="9" spans="1:14" x14ac:dyDescent="0.25">
      <c r="A9" s="27" t="s">
        <v>30</v>
      </c>
      <c r="B9" s="10">
        <v>65009.41</v>
      </c>
      <c r="C9" s="11">
        <v>169744.66</v>
      </c>
      <c r="D9" s="11">
        <v>42387.68</v>
      </c>
      <c r="E9" s="11">
        <v>17794.580000000002</v>
      </c>
      <c r="F9" s="11">
        <v>8128.32</v>
      </c>
      <c r="G9" s="11">
        <v>5693.84</v>
      </c>
      <c r="H9" s="12">
        <f t="shared" si="0"/>
        <v>308758.49000000005</v>
      </c>
      <c r="I9" s="49"/>
      <c r="J9" s="49"/>
    </row>
    <row r="10" spans="1:14" x14ac:dyDescent="0.25">
      <c r="A10" s="27" t="s">
        <v>31</v>
      </c>
      <c r="B10" s="10">
        <v>23246.66</v>
      </c>
      <c r="C10" s="11">
        <v>53697.26</v>
      </c>
      <c r="D10" s="11">
        <v>8254.32</v>
      </c>
      <c r="E10" s="11">
        <v>2283.13</v>
      </c>
      <c r="F10" s="11">
        <v>894.85</v>
      </c>
      <c r="G10" s="11">
        <v>491.98</v>
      </c>
      <c r="H10" s="12">
        <f t="shared" si="0"/>
        <v>88868.2</v>
      </c>
      <c r="I10" s="49"/>
      <c r="J10" s="49"/>
      <c r="K10" s="49"/>
      <c r="L10" s="49"/>
      <c r="M10" s="49"/>
      <c r="N10" s="49"/>
    </row>
    <row r="11" spans="1:14" x14ac:dyDescent="0.25">
      <c r="A11" s="13" t="s">
        <v>10</v>
      </c>
      <c r="B11" s="14">
        <f>SUM(B4:B10)</f>
        <v>433495.36000000004</v>
      </c>
      <c r="C11" s="15">
        <f t="shared" ref="C11:H11" si="1">SUM(C4:C10)</f>
        <v>513278.78</v>
      </c>
      <c r="D11" s="15">
        <f t="shared" si="1"/>
        <v>309129.99</v>
      </c>
      <c r="E11" s="15">
        <f t="shared" si="1"/>
        <v>324373.56</v>
      </c>
      <c r="F11" s="15">
        <f t="shared" si="1"/>
        <v>225075</v>
      </c>
      <c r="G11" s="15">
        <f t="shared" si="1"/>
        <v>142467.97000000003</v>
      </c>
      <c r="H11" s="17">
        <f t="shared" si="1"/>
        <v>1947820.6600000001</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x14ac:dyDescent="0.25">
      <c r="B17" s="19" t="s">
        <v>13</v>
      </c>
      <c r="C17" s="20" t="s">
        <v>14</v>
      </c>
      <c r="D17" s="20" t="s">
        <v>15</v>
      </c>
      <c r="E17" s="20" t="s">
        <v>16</v>
      </c>
      <c r="F17" s="20" t="s">
        <v>17</v>
      </c>
      <c r="G17" s="18" t="s">
        <v>18</v>
      </c>
      <c r="H17" s="4" t="s">
        <v>1</v>
      </c>
    </row>
    <row r="18" spans="1:14" x14ac:dyDescent="0.25">
      <c r="A18" s="25" t="s">
        <v>32</v>
      </c>
      <c r="B18" s="6">
        <v>94408.5</v>
      </c>
      <c r="C18" s="7">
        <v>17302.43</v>
      </c>
      <c r="D18" s="7">
        <v>4642.7299999999996</v>
      </c>
      <c r="E18" s="7">
        <v>2196.1799999999998</v>
      </c>
      <c r="F18" s="7">
        <v>1169.97</v>
      </c>
      <c r="G18" s="7">
        <v>956.15</v>
      </c>
      <c r="H18" s="8">
        <f>SUM(B18:G18)</f>
        <v>120675.95999999998</v>
      </c>
      <c r="I18" s="49"/>
      <c r="J18" s="49"/>
      <c r="K18" s="49"/>
      <c r="L18" s="49"/>
      <c r="M18" s="49"/>
      <c r="N18" s="49"/>
    </row>
    <row r="19" spans="1:14" x14ac:dyDescent="0.25">
      <c r="A19" s="27" t="s">
        <v>26</v>
      </c>
      <c r="B19" s="10">
        <v>314709.57</v>
      </c>
      <c r="C19" s="11">
        <v>165750.47</v>
      </c>
      <c r="D19" s="11">
        <v>36849.33</v>
      </c>
      <c r="E19" s="11">
        <v>12361.42</v>
      </c>
      <c r="F19" s="11">
        <v>3522.52</v>
      </c>
      <c r="G19" s="11">
        <v>2160.34</v>
      </c>
      <c r="H19" s="12">
        <f t="shared" ref="H19:H24" si="2">SUM(B19:G19)</f>
        <v>535353.65</v>
      </c>
      <c r="I19" s="49"/>
      <c r="J19" s="49"/>
      <c r="K19" s="49"/>
      <c r="L19" s="49"/>
      <c r="M19" s="49"/>
      <c r="N19" s="49"/>
    </row>
    <row r="20" spans="1:14" x14ac:dyDescent="0.25">
      <c r="A20" s="27" t="s">
        <v>27</v>
      </c>
      <c r="B20" s="10">
        <v>948276.87</v>
      </c>
      <c r="C20" s="11">
        <v>810704.17</v>
      </c>
      <c r="D20" s="11">
        <v>627331.91</v>
      </c>
      <c r="E20" s="11">
        <v>665217.54</v>
      </c>
      <c r="F20" s="11">
        <v>205346.58</v>
      </c>
      <c r="G20" s="11">
        <v>63395.3</v>
      </c>
      <c r="H20" s="12">
        <f t="shared" si="2"/>
        <v>3320272.37</v>
      </c>
      <c r="I20" s="49"/>
      <c r="J20" s="49"/>
      <c r="K20" s="49"/>
      <c r="L20" s="49"/>
      <c r="M20" s="49"/>
      <c r="N20" s="49"/>
    </row>
    <row r="21" spans="1:14" x14ac:dyDescent="0.25">
      <c r="A21" s="27" t="s">
        <v>28</v>
      </c>
      <c r="B21" s="10">
        <v>992884.24</v>
      </c>
      <c r="C21" s="11">
        <v>745661.74</v>
      </c>
      <c r="D21" s="11">
        <v>829175.38</v>
      </c>
      <c r="E21" s="11">
        <v>1127467.04</v>
      </c>
      <c r="F21" s="11">
        <v>417339.97</v>
      </c>
      <c r="G21" s="11">
        <v>129271.34</v>
      </c>
      <c r="H21" s="12">
        <f t="shared" si="2"/>
        <v>4241799.71</v>
      </c>
      <c r="I21" s="49"/>
      <c r="J21" s="49"/>
      <c r="K21" s="49"/>
      <c r="L21" s="49"/>
      <c r="M21" s="49"/>
      <c r="N21" s="49"/>
    </row>
    <row r="22" spans="1:14" x14ac:dyDescent="0.25">
      <c r="A22" s="27" t="s">
        <v>29</v>
      </c>
      <c r="B22" s="10">
        <v>665233.04</v>
      </c>
      <c r="C22" s="11">
        <v>1130625.04</v>
      </c>
      <c r="D22" s="11">
        <v>382643.68</v>
      </c>
      <c r="E22" s="11">
        <v>154908.93</v>
      </c>
      <c r="F22" s="11">
        <v>40908.160000000003</v>
      </c>
      <c r="G22" s="11">
        <v>15292.22</v>
      </c>
      <c r="H22" s="12">
        <f t="shared" si="2"/>
        <v>2389611.0700000008</v>
      </c>
      <c r="I22" s="49"/>
      <c r="J22" s="49"/>
      <c r="K22" s="49"/>
      <c r="L22" s="49"/>
      <c r="M22" s="49"/>
      <c r="N22" s="49"/>
    </row>
    <row r="23" spans="1:14" x14ac:dyDescent="0.25">
      <c r="A23" s="27" t="s">
        <v>30</v>
      </c>
      <c r="B23" s="10">
        <v>630114.46</v>
      </c>
      <c r="C23" s="11">
        <v>1715461.46</v>
      </c>
      <c r="D23" s="11">
        <v>143497.20000000001</v>
      </c>
      <c r="E23" s="11">
        <v>24741.3</v>
      </c>
      <c r="F23" s="11">
        <v>6073.97</v>
      </c>
      <c r="G23" s="11">
        <v>2341.65</v>
      </c>
      <c r="H23" s="12">
        <f t="shared" si="2"/>
        <v>2522230.04</v>
      </c>
      <c r="I23" s="49"/>
      <c r="J23" s="49"/>
      <c r="K23" s="49"/>
      <c r="L23" s="49"/>
      <c r="M23" s="49"/>
      <c r="N23" s="49"/>
    </row>
    <row r="24" spans="1:14" x14ac:dyDescent="0.25">
      <c r="A24" s="27" t="s">
        <v>31</v>
      </c>
      <c r="B24" s="10">
        <v>308529.03000000003</v>
      </c>
      <c r="C24" s="11">
        <v>617770.56999999995</v>
      </c>
      <c r="D24" s="11">
        <v>38296.449999999997</v>
      </c>
      <c r="E24" s="11">
        <v>5002.42</v>
      </c>
      <c r="F24" s="11">
        <v>930.69</v>
      </c>
      <c r="G24" s="11">
        <v>345.12</v>
      </c>
      <c r="H24" s="12">
        <f t="shared" si="2"/>
        <v>970874.27999999991</v>
      </c>
      <c r="I24" s="49"/>
      <c r="J24" s="49"/>
      <c r="K24" s="49"/>
      <c r="L24" s="49"/>
      <c r="M24" s="49"/>
      <c r="N24" s="49"/>
    </row>
    <row r="25" spans="1:14" x14ac:dyDescent="0.25">
      <c r="A25" s="13" t="s">
        <v>10</v>
      </c>
      <c r="B25" s="14">
        <f>SUM(B18:B24)</f>
        <v>3954155.71</v>
      </c>
      <c r="C25" s="15">
        <f t="shared" ref="C25" si="3">SUM(C18:C24)</f>
        <v>5203275.8800000008</v>
      </c>
      <c r="D25" s="15">
        <f t="shared" ref="D25" si="4">SUM(D18:D24)</f>
        <v>2062436.68</v>
      </c>
      <c r="E25" s="15">
        <f t="shared" ref="E25" si="5">SUM(E18:E24)</f>
        <v>1991894.83</v>
      </c>
      <c r="F25" s="15">
        <f t="shared" ref="F25" si="6">SUM(F18:F24)</f>
        <v>675291.85999999987</v>
      </c>
      <c r="G25" s="15">
        <f t="shared" ref="G25:H25" si="7">SUM(G18:G24)</f>
        <v>213762.12</v>
      </c>
      <c r="H25" s="17">
        <f t="shared" si="7"/>
        <v>14100817.08</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x14ac:dyDescent="0.25">
      <c r="B31" s="19" t="s">
        <v>13</v>
      </c>
      <c r="C31" s="20" t="s">
        <v>14</v>
      </c>
      <c r="D31" s="20" t="s">
        <v>15</v>
      </c>
      <c r="E31" s="20" t="s">
        <v>16</v>
      </c>
      <c r="F31" s="20" t="s">
        <v>17</v>
      </c>
      <c r="G31" s="18" t="s">
        <v>18</v>
      </c>
      <c r="H31" s="4" t="s">
        <v>1</v>
      </c>
    </row>
    <row r="32" spans="1:14" x14ac:dyDescent="0.25">
      <c r="A32" s="25" t="s">
        <v>32</v>
      </c>
      <c r="B32" s="6">
        <f t="shared" ref="B32:H39" si="8">B4+B18</f>
        <v>102732.13</v>
      </c>
      <c r="C32" s="7">
        <f t="shared" si="8"/>
        <v>18566.41</v>
      </c>
      <c r="D32" s="7">
        <f t="shared" si="8"/>
        <v>5160.1399999999994</v>
      </c>
      <c r="E32" s="7">
        <f t="shared" si="8"/>
        <v>2443.1299999999997</v>
      </c>
      <c r="F32" s="7">
        <f t="shared" si="8"/>
        <v>1312.18</v>
      </c>
      <c r="G32" s="7">
        <f t="shared" si="8"/>
        <v>1089.24</v>
      </c>
      <c r="H32" s="8">
        <f t="shared" si="8"/>
        <v>131303.22999999998</v>
      </c>
    </row>
    <row r="33" spans="1:8" x14ac:dyDescent="0.25">
      <c r="A33" s="27" t="s">
        <v>26</v>
      </c>
      <c r="B33" s="10">
        <f t="shared" si="8"/>
        <v>348054.75</v>
      </c>
      <c r="C33" s="11">
        <f t="shared" si="8"/>
        <v>176260.74</v>
      </c>
      <c r="D33" s="11">
        <f t="shared" si="8"/>
        <v>40984.350000000006</v>
      </c>
      <c r="E33" s="11">
        <f t="shared" si="8"/>
        <v>14118.46</v>
      </c>
      <c r="F33" s="11">
        <f t="shared" si="8"/>
        <v>4146.18</v>
      </c>
      <c r="G33" s="11">
        <f t="shared" si="8"/>
        <v>2590.4</v>
      </c>
      <c r="H33" s="12">
        <f t="shared" si="8"/>
        <v>586154.88</v>
      </c>
    </row>
    <row r="34" spans="1:8" x14ac:dyDescent="0.25">
      <c r="A34" s="27" t="s">
        <v>27</v>
      </c>
      <c r="B34" s="10">
        <f t="shared" si="8"/>
        <v>1072806.51</v>
      </c>
      <c r="C34" s="11">
        <f t="shared" si="8"/>
        <v>906636.8600000001</v>
      </c>
      <c r="D34" s="11">
        <f t="shared" si="8"/>
        <v>720118.81</v>
      </c>
      <c r="E34" s="11">
        <f t="shared" si="8"/>
        <v>765478.72</v>
      </c>
      <c r="F34" s="11">
        <f t="shared" si="8"/>
        <v>261617.06999999998</v>
      </c>
      <c r="G34" s="11">
        <f t="shared" si="8"/>
        <v>88594.950000000012</v>
      </c>
      <c r="H34" s="12">
        <f t="shared" si="8"/>
        <v>3815252.92</v>
      </c>
    </row>
    <row r="35" spans="1:8" x14ac:dyDescent="0.25">
      <c r="A35" s="27" t="s">
        <v>28</v>
      </c>
      <c r="B35" s="10">
        <f t="shared" si="8"/>
        <v>1108167</v>
      </c>
      <c r="C35" s="11">
        <f t="shared" si="8"/>
        <v>825236.67999999993</v>
      </c>
      <c r="D35" s="11">
        <f t="shared" si="8"/>
        <v>928384.59</v>
      </c>
      <c r="E35" s="11">
        <f t="shared" si="8"/>
        <v>1283516.3</v>
      </c>
      <c r="F35" s="11">
        <f t="shared" si="8"/>
        <v>547767.89</v>
      </c>
      <c r="G35" s="11">
        <f t="shared" si="8"/>
        <v>217887.69</v>
      </c>
      <c r="H35" s="12">
        <f t="shared" si="8"/>
        <v>4910960.1500000004</v>
      </c>
    </row>
    <row r="36" spans="1:8" x14ac:dyDescent="0.25">
      <c r="A36" s="27" t="s">
        <v>29</v>
      </c>
      <c r="B36" s="10">
        <f t="shared" si="8"/>
        <v>728991.12</v>
      </c>
      <c r="C36" s="11">
        <f t="shared" si="8"/>
        <v>1233180.02</v>
      </c>
      <c r="D36" s="11">
        <f t="shared" si="8"/>
        <v>444483.13</v>
      </c>
      <c r="E36" s="11">
        <f t="shared" si="8"/>
        <v>200890.34999999998</v>
      </c>
      <c r="F36" s="11">
        <f t="shared" si="8"/>
        <v>69495.710000000006</v>
      </c>
      <c r="G36" s="11">
        <f t="shared" si="8"/>
        <v>37195.22</v>
      </c>
      <c r="H36" s="12">
        <f t="shared" si="8"/>
        <v>2714235.5500000007</v>
      </c>
    </row>
    <row r="37" spans="1:8" x14ac:dyDescent="0.25">
      <c r="A37" s="27" t="s">
        <v>30</v>
      </c>
      <c r="B37" s="10">
        <f t="shared" si="8"/>
        <v>695123.87</v>
      </c>
      <c r="C37" s="11">
        <f t="shared" si="8"/>
        <v>1885206.1199999999</v>
      </c>
      <c r="D37" s="11">
        <f t="shared" si="8"/>
        <v>185884.88</v>
      </c>
      <c r="E37" s="11">
        <f t="shared" si="8"/>
        <v>42535.880000000005</v>
      </c>
      <c r="F37" s="11">
        <f t="shared" si="8"/>
        <v>14202.29</v>
      </c>
      <c r="G37" s="11">
        <f t="shared" si="8"/>
        <v>8035.49</v>
      </c>
      <c r="H37" s="12">
        <f t="shared" si="8"/>
        <v>2830988.5300000003</v>
      </c>
    </row>
    <row r="38" spans="1:8" x14ac:dyDescent="0.25">
      <c r="A38" s="27" t="s">
        <v>31</v>
      </c>
      <c r="B38" s="10">
        <f t="shared" si="8"/>
        <v>331775.69</v>
      </c>
      <c r="C38" s="11">
        <f t="shared" si="8"/>
        <v>671467.83</v>
      </c>
      <c r="D38" s="11">
        <f t="shared" si="8"/>
        <v>46550.77</v>
      </c>
      <c r="E38" s="11">
        <f t="shared" si="8"/>
        <v>7285.55</v>
      </c>
      <c r="F38" s="11">
        <f t="shared" si="8"/>
        <v>1825.54</v>
      </c>
      <c r="G38" s="11">
        <f t="shared" si="8"/>
        <v>837.1</v>
      </c>
      <c r="H38" s="12">
        <f t="shared" si="8"/>
        <v>1059742.48</v>
      </c>
    </row>
    <row r="39" spans="1:8" x14ac:dyDescent="0.25">
      <c r="A39" s="13" t="s">
        <v>10</v>
      </c>
      <c r="B39" s="14">
        <f t="shared" si="8"/>
        <v>4387651.07</v>
      </c>
      <c r="C39" s="15">
        <f t="shared" si="8"/>
        <v>5716554.6600000011</v>
      </c>
      <c r="D39" s="15">
        <f t="shared" si="8"/>
        <v>2371566.67</v>
      </c>
      <c r="E39" s="15">
        <f t="shared" si="8"/>
        <v>2316268.39</v>
      </c>
      <c r="F39" s="15">
        <f t="shared" si="8"/>
        <v>900366.85999999987</v>
      </c>
      <c r="G39" s="15">
        <f t="shared" si="8"/>
        <v>356230.09</v>
      </c>
      <c r="H39" s="17">
        <f t="shared" si="8"/>
        <v>16048637.74</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Sommaire</vt:lpstr>
      <vt:lpstr>Men0</vt:lpstr>
      <vt:lpstr>Men1</vt:lpstr>
      <vt:lpstr>Men2</vt:lpstr>
      <vt:lpstr>Men3</vt:lpstr>
      <vt:lpstr>Men3_H</vt:lpstr>
      <vt:lpstr>Men3_F</vt:lpstr>
      <vt:lpstr>Men4</vt:lpstr>
      <vt:lpstr>Men4_H</vt:lpstr>
      <vt:lpstr>Men4_F</vt:lpstr>
      <vt:lpstr>Men5</vt:lpstr>
      <vt:lpstr>Men6</vt:lpstr>
      <vt:lpstr>Men7</vt:lpstr>
      <vt:lpstr>Men7_H</vt:lpstr>
      <vt:lpstr>Men7_F</vt:lpstr>
      <vt:lpstr>Men0!Zone_d_impression</vt:lpstr>
      <vt:lpstr>'Men1'!Zone_d_impression</vt:lpstr>
      <vt:lpstr>'Men2'!Zone_d_impression</vt:lpstr>
      <vt:lpstr>'Men3'!Zone_d_impression</vt:lpstr>
      <vt:lpstr>Men3_F!Zone_d_impression</vt:lpstr>
      <vt:lpstr>Men3_H!Zone_d_impression</vt:lpstr>
      <vt:lpstr>'Men4'!Zone_d_impression</vt:lpstr>
      <vt:lpstr>Men4_F!Zone_d_impression</vt:lpstr>
      <vt:lpstr>Men4_H!Zone_d_impression</vt:lpstr>
      <vt:lpstr>'Men5'!Zone_d_impression</vt:lpstr>
      <vt:lpstr>'Men6'!Zone_d_impression</vt:lpstr>
      <vt:lpstr>'Men7'!Zone_d_impression</vt:lpstr>
      <vt:lpstr>Men7_F!Zone_d_impression</vt:lpstr>
      <vt:lpstr>Men7_H!Zone_d_impression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2016-11-23T12:36:58Z</cp:lastPrinted>
  <dcterms:created xsi:type="dcterms:W3CDTF">2016-11-17T08:02:28Z</dcterms:created>
  <dcterms:modified xsi:type="dcterms:W3CDTF">2019-12-03T14:32:28Z</dcterms:modified>
</cp:coreProperties>
</file>