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urtlo\Documents\02_Marroniers\2016\02_Chiffres_Clefs\Chiffres_clefs_2016\Métropole\"/>
    </mc:Choice>
  </mc:AlternateContent>
  <bookViews>
    <workbookView xWindow="0" yWindow="0" windowWidth="21600" windowHeight="9735" tabRatio="609"/>
  </bookViews>
  <sheets>
    <sheet name="Sommaire" sheetId="37" r:id="rId1"/>
    <sheet name="Pop0_R" sheetId="38" r:id="rId2"/>
    <sheet name="Pop0_D" sheetId="39" r:id="rId3"/>
    <sheet name="Pop0_Nai" sheetId="52" r:id="rId4"/>
    <sheet name="Pop0_Nat" sheetId="53" r:id="rId5"/>
    <sheet name="Pop0" sheetId="40" r:id="rId6"/>
    <sheet name="Pop1" sheetId="1" r:id="rId7"/>
    <sheet name="Pop2" sheetId="2" r:id="rId8"/>
    <sheet name="Pop2_H" sheetId="11" r:id="rId9"/>
    <sheet name="Pop2_F" sheetId="12" r:id="rId10"/>
    <sheet name="Pop3" sheetId="4" r:id="rId11"/>
    <sheet name="Pop3_H" sheetId="14" r:id="rId12"/>
    <sheet name="Pop3_F" sheetId="13" r:id="rId13"/>
    <sheet name="Pop4" sheetId="6" r:id="rId14"/>
    <sheet name="Pop4_H" sheetId="15" r:id="rId15"/>
    <sheet name="Pop4_F" sheetId="16" r:id="rId16"/>
    <sheet name="Pop5" sheetId="7" r:id="rId17"/>
    <sheet name="Pop5_H" sheetId="17" r:id="rId18"/>
    <sheet name="Pop5_F" sheetId="18" r:id="rId19"/>
    <sheet name="Pop6" sheetId="8" r:id="rId20"/>
    <sheet name="Pop6_H" sheetId="19" r:id="rId21"/>
    <sheet name="Pop6_F" sheetId="20" r:id="rId22"/>
    <sheet name="Img1B" sheetId="23" r:id="rId23"/>
    <sheet name="Img2B" sheetId="24" r:id="rId24"/>
    <sheet name="Img3A" sheetId="27" r:id="rId25"/>
    <sheet name="Img3B" sheetId="26" r:id="rId26"/>
    <sheet name="Img3B_H" sheetId="35" r:id="rId27"/>
    <sheet name="Img3B_F" sheetId="36" r:id="rId28"/>
    <sheet name="Nat1" sheetId="10" r:id="rId29"/>
    <sheet name="Nat1_H" sheetId="28" r:id="rId30"/>
    <sheet name="Nat1_F" sheetId="29" r:id="rId31"/>
    <sheet name="Nat2" sheetId="21" r:id="rId32"/>
    <sheet name="Nat2_H" sheetId="30" r:id="rId33"/>
    <sheet name="Nat2_F" sheetId="31" r:id="rId34"/>
    <sheet name="Nat3A" sheetId="34" r:id="rId35"/>
    <sheet name="Nat3A_H" sheetId="32" r:id="rId36"/>
    <sheet name="Nat3A_F" sheetId="33" r:id="rId37"/>
    <sheet name="Nat3B" sheetId="22" r:id="rId38"/>
    <sheet name="For1" sheetId="42" r:id="rId39"/>
    <sheet name="For1_H" sheetId="45" r:id="rId40"/>
    <sheet name="For1_F" sheetId="46" r:id="rId41"/>
    <sheet name="For2" sheetId="41" r:id="rId42"/>
    <sheet name="For2_H" sheetId="43" r:id="rId43"/>
    <sheet name="For2_F" sheetId="44" r:id="rId44"/>
    <sheet name="Mig1" sheetId="48" r:id="rId45"/>
    <sheet name="Mig1_H" sheetId="49" r:id="rId46"/>
    <sheet name="Mig1_F" sheetId="50" r:id="rId47"/>
    <sheet name="Mig2" sheetId="51" r:id="rId48"/>
  </sheets>
  <definedNames>
    <definedName name="_xlnm._FilterDatabase" localSheetId="3" hidden="1">Pop0_Nai!#REF!</definedName>
    <definedName name="_xlnm._FilterDatabase" localSheetId="4" hidden="1">Pop0_Nat!#REF!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22" l="1"/>
  <c r="A20" i="22"/>
  <c r="A20" i="33"/>
  <c r="A10" i="33"/>
  <c r="A20" i="32"/>
  <c r="A10" i="32"/>
  <c r="A20" i="31"/>
  <c r="A40" i="31"/>
  <c r="A20" i="30"/>
  <c r="A40" i="30"/>
  <c r="A40" i="29"/>
  <c r="A40" i="28"/>
  <c r="C10" i="43" l="1"/>
  <c r="D10" i="43"/>
  <c r="B10" i="43"/>
  <c r="E10" i="43"/>
  <c r="C10" i="17"/>
  <c r="D10" i="17"/>
  <c r="F10" i="17"/>
  <c r="B10" i="17"/>
  <c r="E10" i="17"/>
  <c r="G10" i="17"/>
  <c r="I20" i="12"/>
  <c r="I21" i="12"/>
  <c r="I22" i="12"/>
  <c r="I23" i="12"/>
  <c r="I24" i="12"/>
  <c r="I25" i="12"/>
  <c r="I26" i="12"/>
  <c r="I19" i="12"/>
  <c r="H20" i="12"/>
  <c r="H21" i="12"/>
  <c r="H22" i="12"/>
  <c r="H23" i="12"/>
  <c r="H24" i="12"/>
  <c r="H25" i="12"/>
  <c r="H26" i="12"/>
  <c r="H19" i="12"/>
  <c r="I5" i="12"/>
  <c r="I6" i="12"/>
  <c r="I7" i="12"/>
  <c r="I8" i="12"/>
  <c r="I9" i="12"/>
  <c r="I10" i="12"/>
  <c r="I11" i="12"/>
  <c r="I4" i="12"/>
  <c r="I12" i="12" s="1"/>
  <c r="H5" i="12"/>
  <c r="H6" i="12"/>
  <c r="H7" i="12"/>
  <c r="H8" i="12"/>
  <c r="H9" i="12"/>
  <c r="H10" i="12"/>
  <c r="H11" i="12"/>
  <c r="H12" i="12" s="1"/>
  <c r="H4" i="12"/>
  <c r="I27" i="11"/>
  <c r="H27" i="11"/>
  <c r="I12" i="11"/>
  <c r="H12" i="11"/>
  <c r="F17" i="38" l="1"/>
  <c r="F22" i="38" s="1"/>
  <c r="B4" i="26" l="1"/>
  <c r="C4" i="26"/>
  <c r="D4" i="26"/>
  <c r="E4" i="26"/>
  <c r="F4" i="26"/>
  <c r="G4" i="26"/>
  <c r="H4" i="26"/>
  <c r="I4" i="26"/>
  <c r="B5" i="26"/>
  <c r="C5" i="26"/>
  <c r="D5" i="26"/>
  <c r="E5" i="26"/>
  <c r="F5" i="26"/>
  <c r="G5" i="26"/>
  <c r="H5" i="26"/>
  <c r="I5" i="26"/>
  <c r="B6" i="26"/>
  <c r="C6" i="26"/>
  <c r="D6" i="26"/>
  <c r="E6" i="26"/>
  <c r="F6" i="26"/>
  <c r="G6" i="26"/>
  <c r="H6" i="26"/>
  <c r="I6" i="26"/>
  <c r="B7" i="26"/>
  <c r="C7" i="26"/>
  <c r="D7" i="26"/>
  <c r="E7" i="26"/>
  <c r="F7" i="26"/>
  <c r="G7" i="26"/>
  <c r="H7" i="26"/>
  <c r="I7" i="26"/>
  <c r="B8" i="26"/>
  <c r="C8" i="26"/>
  <c r="D8" i="26"/>
  <c r="E8" i="26"/>
  <c r="F8" i="26"/>
  <c r="G8" i="26"/>
  <c r="H8" i="26"/>
  <c r="I8" i="26"/>
  <c r="B9" i="26"/>
  <c r="C9" i="26"/>
  <c r="D9" i="26"/>
  <c r="E9" i="26"/>
  <c r="F9" i="26"/>
  <c r="G9" i="26"/>
  <c r="H9" i="26"/>
  <c r="I9" i="26"/>
  <c r="B10" i="26"/>
  <c r="C10" i="26"/>
  <c r="D10" i="26"/>
  <c r="E10" i="26"/>
  <c r="F10" i="26"/>
  <c r="G10" i="26"/>
  <c r="H10" i="26"/>
  <c r="I10" i="26"/>
  <c r="B11" i="26"/>
  <c r="C11" i="26"/>
  <c r="D11" i="26"/>
  <c r="E11" i="26"/>
  <c r="F11" i="26"/>
  <c r="G11" i="26"/>
  <c r="H11" i="26"/>
  <c r="I11" i="26"/>
  <c r="B12" i="26"/>
  <c r="C12" i="26"/>
  <c r="D12" i="26"/>
  <c r="E12" i="26"/>
  <c r="F12" i="26"/>
  <c r="G12" i="26"/>
  <c r="H12" i="26"/>
  <c r="I12" i="26"/>
  <c r="B13" i="26"/>
  <c r="C13" i="26"/>
  <c r="D13" i="26"/>
  <c r="E13" i="26"/>
  <c r="F13" i="26"/>
  <c r="G13" i="26"/>
  <c r="H13" i="26"/>
  <c r="I13" i="26"/>
  <c r="B14" i="26"/>
  <c r="C14" i="26"/>
  <c r="D14" i="26"/>
  <c r="E14" i="26"/>
  <c r="F14" i="26"/>
  <c r="G14" i="26"/>
  <c r="H14" i="26"/>
  <c r="I14" i="26"/>
  <c r="B12" i="27"/>
  <c r="C12" i="27"/>
  <c r="J4" i="11" l="1"/>
  <c r="J5" i="11"/>
  <c r="J6" i="11"/>
  <c r="J7" i="11"/>
  <c r="J8" i="11"/>
  <c r="J9" i="11"/>
  <c r="J10" i="11"/>
  <c r="J11" i="11"/>
  <c r="B12" i="11"/>
  <c r="C12" i="11"/>
  <c r="D12" i="11"/>
  <c r="E12" i="11"/>
  <c r="F12" i="11"/>
  <c r="G12" i="11"/>
  <c r="J19" i="11"/>
  <c r="J20" i="11"/>
  <c r="J21" i="11"/>
  <c r="J22" i="11"/>
  <c r="J23" i="11"/>
  <c r="J24" i="11"/>
  <c r="J25" i="11"/>
  <c r="J26" i="11"/>
  <c r="J4" i="12"/>
  <c r="J5" i="12"/>
  <c r="J6" i="12"/>
  <c r="J7" i="12"/>
  <c r="J8" i="12"/>
  <c r="J9" i="12"/>
  <c r="J10" i="12"/>
  <c r="J11" i="12"/>
  <c r="J19" i="12"/>
  <c r="J20" i="12"/>
  <c r="J21" i="12"/>
  <c r="J22" i="12"/>
  <c r="J23" i="12"/>
  <c r="J24" i="12"/>
  <c r="J25" i="12"/>
  <c r="J26" i="12"/>
  <c r="B4" i="2"/>
  <c r="C4" i="2"/>
  <c r="D4" i="2"/>
  <c r="E4" i="2"/>
  <c r="F4" i="2"/>
  <c r="G4" i="2"/>
  <c r="H4" i="2"/>
  <c r="I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B9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D18" i="38"/>
  <c r="D19" i="38"/>
  <c r="D20" i="38"/>
  <c r="J4" i="2" l="1"/>
  <c r="J5" i="2"/>
  <c r="J7" i="2"/>
  <c r="J9" i="2"/>
  <c r="J8" i="2"/>
  <c r="J11" i="2"/>
  <c r="J10" i="2"/>
  <c r="J6" i="2"/>
  <c r="J12" i="11"/>
  <c r="J33" i="50"/>
  <c r="I33" i="50"/>
  <c r="H33" i="50"/>
  <c r="G33" i="50"/>
  <c r="J32" i="50"/>
  <c r="I32" i="50"/>
  <c r="H32" i="50"/>
  <c r="G32" i="50"/>
  <c r="J31" i="50"/>
  <c r="I31" i="50"/>
  <c r="H31" i="50"/>
  <c r="G31" i="50"/>
  <c r="J30" i="50"/>
  <c r="I30" i="50"/>
  <c r="H30" i="50"/>
  <c r="G30" i="50"/>
  <c r="A36" i="50" s="1"/>
  <c r="A24" i="50"/>
  <c r="A12" i="50"/>
  <c r="A24" i="49"/>
  <c r="A12" i="49"/>
  <c r="A20" i="29"/>
  <c r="A20" i="28"/>
  <c r="F5" i="23" l="1"/>
  <c r="F6" i="23"/>
  <c r="F7" i="23"/>
  <c r="F8" i="23"/>
  <c r="F9" i="23"/>
  <c r="F10" i="23"/>
  <c r="F11" i="23"/>
  <c r="F12" i="23"/>
  <c r="F13" i="23"/>
  <c r="F14" i="23"/>
  <c r="F4" i="23"/>
  <c r="J14" i="36" l="1"/>
  <c r="J13" i="36"/>
  <c r="J12" i="36"/>
  <c r="J11" i="36"/>
  <c r="J10" i="36"/>
  <c r="J9" i="36"/>
  <c r="J8" i="36"/>
  <c r="J7" i="36"/>
  <c r="J6" i="36"/>
  <c r="J5" i="36"/>
  <c r="J4" i="36"/>
  <c r="G38" i="30"/>
  <c r="F38" i="30"/>
  <c r="E38" i="30"/>
  <c r="D38" i="30"/>
  <c r="C38" i="30"/>
  <c r="B38" i="30"/>
  <c r="J15" i="36" l="1"/>
  <c r="I39" i="22"/>
  <c r="H39" i="22"/>
  <c r="G39" i="22"/>
  <c r="F39" i="22"/>
  <c r="E39" i="22"/>
  <c r="D39" i="22"/>
  <c r="C39" i="22"/>
  <c r="B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C17" i="22"/>
  <c r="D17" i="22"/>
  <c r="E17" i="22"/>
  <c r="F17" i="22"/>
  <c r="G17" i="22"/>
  <c r="H17" i="22"/>
  <c r="I17" i="22"/>
  <c r="B17" i="22"/>
  <c r="J5" i="22"/>
  <c r="J6" i="22"/>
  <c r="J7" i="22"/>
  <c r="J8" i="22"/>
  <c r="J9" i="22"/>
  <c r="J10" i="22"/>
  <c r="J11" i="22"/>
  <c r="J12" i="22"/>
  <c r="J13" i="22"/>
  <c r="J14" i="22"/>
  <c r="J15" i="22"/>
  <c r="J16" i="22"/>
  <c r="I18" i="33"/>
  <c r="H18" i="33"/>
  <c r="G18" i="33"/>
  <c r="F18" i="33"/>
  <c r="E18" i="33"/>
  <c r="D18" i="33"/>
  <c r="C18" i="33"/>
  <c r="B18" i="33"/>
  <c r="I7" i="33"/>
  <c r="H7" i="33"/>
  <c r="G7" i="33"/>
  <c r="F7" i="33"/>
  <c r="E7" i="33"/>
  <c r="D7" i="33"/>
  <c r="C7" i="33"/>
  <c r="B7" i="33"/>
  <c r="J17" i="33"/>
  <c r="J16" i="33"/>
  <c r="J15" i="33"/>
  <c r="J6" i="33"/>
  <c r="J5" i="33"/>
  <c r="J4" i="33"/>
  <c r="J17" i="32"/>
  <c r="J16" i="32"/>
  <c r="J15" i="32"/>
  <c r="I18" i="32"/>
  <c r="H18" i="32"/>
  <c r="G18" i="32"/>
  <c r="F18" i="32"/>
  <c r="E18" i="32"/>
  <c r="D18" i="32"/>
  <c r="C18" i="32"/>
  <c r="B18" i="32"/>
  <c r="C7" i="32"/>
  <c r="D7" i="32"/>
  <c r="E7" i="32"/>
  <c r="F7" i="32"/>
  <c r="G7" i="32"/>
  <c r="H7" i="32"/>
  <c r="I7" i="32"/>
  <c r="B7" i="32"/>
  <c r="J5" i="32"/>
  <c r="J6" i="32"/>
  <c r="J4" i="32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16" i="31"/>
  <c r="H15" i="31"/>
  <c r="H14" i="31"/>
  <c r="H13" i="31"/>
  <c r="H12" i="31"/>
  <c r="H11" i="31"/>
  <c r="H10" i="31"/>
  <c r="H9" i="31"/>
  <c r="H8" i="31"/>
  <c r="H7" i="31"/>
  <c r="H6" i="31"/>
  <c r="H5" i="31"/>
  <c r="G38" i="31"/>
  <c r="F38" i="31"/>
  <c r="E38" i="31"/>
  <c r="D38" i="31"/>
  <c r="C38" i="31"/>
  <c r="B38" i="31"/>
  <c r="G17" i="31"/>
  <c r="F17" i="31"/>
  <c r="E17" i="31"/>
  <c r="D17" i="31"/>
  <c r="C17" i="31"/>
  <c r="B17" i="31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C17" i="30"/>
  <c r="D17" i="30"/>
  <c r="E17" i="30"/>
  <c r="F17" i="30"/>
  <c r="G17" i="30"/>
  <c r="B17" i="30"/>
  <c r="H5" i="30"/>
  <c r="H6" i="30"/>
  <c r="H7" i="30"/>
  <c r="H8" i="30"/>
  <c r="H9" i="30"/>
  <c r="H10" i="30"/>
  <c r="H11" i="30"/>
  <c r="H12" i="30"/>
  <c r="H13" i="30"/>
  <c r="H14" i="30"/>
  <c r="H15" i="30"/>
  <c r="H16" i="30"/>
  <c r="E38" i="29"/>
  <c r="D38" i="29"/>
  <c r="C38" i="29"/>
  <c r="B38" i="29"/>
  <c r="E17" i="29"/>
  <c r="D17" i="29"/>
  <c r="C17" i="29"/>
  <c r="B17" i="29"/>
  <c r="E38" i="28"/>
  <c r="D38" i="28"/>
  <c r="C38" i="28"/>
  <c r="B38" i="28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16" i="29"/>
  <c r="F15" i="29"/>
  <c r="F14" i="29"/>
  <c r="F13" i="29"/>
  <c r="F12" i="29"/>
  <c r="F11" i="29"/>
  <c r="F10" i="29"/>
  <c r="F9" i="29"/>
  <c r="F8" i="29"/>
  <c r="F7" i="29"/>
  <c r="F6" i="29"/>
  <c r="F5" i="29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C17" i="28"/>
  <c r="D17" i="28"/>
  <c r="E17" i="28"/>
  <c r="B17" i="28"/>
  <c r="F5" i="28"/>
  <c r="F6" i="28"/>
  <c r="F7" i="28"/>
  <c r="F8" i="28"/>
  <c r="F9" i="28"/>
  <c r="F10" i="28"/>
  <c r="F11" i="28"/>
  <c r="F12" i="28"/>
  <c r="F13" i="28"/>
  <c r="F14" i="28"/>
  <c r="F15" i="28"/>
  <c r="F16" i="28"/>
  <c r="E33" i="23"/>
  <c r="D33" i="23"/>
  <c r="C33" i="23"/>
  <c r="B33" i="23"/>
  <c r="F32" i="23"/>
  <c r="F31" i="23"/>
  <c r="F30" i="23"/>
  <c r="F29" i="23"/>
  <c r="F28" i="23"/>
  <c r="F27" i="23"/>
  <c r="F26" i="23"/>
  <c r="F25" i="23"/>
  <c r="F24" i="23"/>
  <c r="F23" i="23"/>
  <c r="F22" i="23"/>
  <c r="C15" i="23"/>
  <c r="D15" i="23"/>
  <c r="E15" i="23"/>
  <c r="B15" i="23"/>
  <c r="J22" i="20"/>
  <c r="J21" i="20"/>
  <c r="J20" i="20"/>
  <c r="J19" i="20"/>
  <c r="J18" i="20"/>
  <c r="J17" i="20"/>
  <c r="J9" i="20"/>
  <c r="J8" i="20"/>
  <c r="J7" i="20"/>
  <c r="J6" i="20"/>
  <c r="J5" i="20"/>
  <c r="J4" i="20"/>
  <c r="J22" i="19"/>
  <c r="J21" i="19"/>
  <c r="J20" i="19"/>
  <c r="J19" i="19"/>
  <c r="J18" i="19"/>
  <c r="J17" i="19"/>
  <c r="I23" i="20"/>
  <c r="H23" i="20"/>
  <c r="G23" i="20"/>
  <c r="F23" i="20"/>
  <c r="E23" i="20"/>
  <c r="D23" i="20"/>
  <c r="C23" i="20"/>
  <c r="B23" i="20"/>
  <c r="I23" i="19"/>
  <c r="H23" i="19"/>
  <c r="G23" i="19"/>
  <c r="F23" i="19"/>
  <c r="E23" i="19"/>
  <c r="D23" i="19"/>
  <c r="C23" i="19"/>
  <c r="B23" i="19"/>
  <c r="J5" i="19"/>
  <c r="J6" i="19"/>
  <c r="J7" i="19"/>
  <c r="J8" i="19"/>
  <c r="J9" i="19"/>
  <c r="J4" i="19"/>
  <c r="C10" i="19"/>
  <c r="D10" i="19"/>
  <c r="E10" i="19"/>
  <c r="F10" i="19"/>
  <c r="G10" i="19"/>
  <c r="H10" i="19"/>
  <c r="I10" i="19"/>
  <c r="B10" i="19"/>
  <c r="H22" i="18"/>
  <c r="H21" i="18"/>
  <c r="H20" i="18"/>
  <c r="H19" i="18"/>
  <c r="H18" i="18"/>
  <c r="H17" i="18"/>
  <c r="H9" i="18"/>
  <c r="H8" i="18"/>
  <c r="H7" i="18"/>
  <c r="H6" i="18"/>
  <c r="H5" i="18"/>
  <c r="H4" i="18"/>
  <c r="H22" i="17"/>
  <c r="H21" i="17"/>
  <c r="H20" i="17"/>
  <c r="H19" i="17"/>
  <c r="H18" i="17"/>
  <c r="H17" i="17"/>
  <c r="G23" i="17"/>
  <c r="F23" i="17"/>
  <c r="E23" i="17"/>
  <c r="D23" i="17"/>
  <c r="C23" i="17"/>
  <c r="B23" i="17"/>
  <c r="G10" i="18"/>
  <c r="F10" i="18"/>
  <c r="E10" i="18"/>
  <c r="D10" i="18"/>
  <c r="C10" i="18"/>
  <c r="B10" i="18"/>
  <c r="G23" i="18"/>
  <c r="F23" i="18"/>
  <c r="E23" i="18"/>
  <c r="D23" i="18"/>
  <c r="C23" i="18"/>
  <c r="B23" i="18"/>
  <c r="H5" i="17"/>
  <c r="H6" i="17"/>
  <c r="H7" i="17"/>
  <c r="H8" i="17"/>
  <c r="H9" i="17"/>
  <c r="H10" i="17"/>
  <c r="H4" i="17"/>
  <c r="C25" i="16"/>
  <c r="B25" i="16"/>
  <c r="C11" i="16"/>
  <c r="B11" i="16"/>
  <c r="C25" i="15"/>
  <c r="B25" i="15"/>
  <c r="D24" i="16"/>
  <c r="D23" i="16"/>
  <c r="D22" i="16"/>
  <c r="D21" i="16"/>
  <c r="D20" i="16"/>
  <c r="D19" i="16"/>
  <c r="D18" i="16"/>
  <c r="D10" i="16"/>
  <c r="D9" i="16"/>
  <c r="D8" i="16"/>
  <c r="D7" i="16"/>
  <c r="D6" i="16"/>
  <c r="D5" i="16"/>
  <c r="D4" i="16"/>
  <c r="D24" i="15"/>
  <c r="D23" i="15"/>
  <c r="D22" i="15"/>
  <c r="D21" i="15"/>
  <c r="D20" i="15"/>
  <c r="D19" i="15"/>
  <c r="D18" i="15"/>
  <c r="C11" i="15"/>
  <c r="B11" i="15"/>
  <c r="D5" i="15"/>
  <c r="D6" i="15"/>
  <c r="D7" i="15"/>
  <c r="D8" i="15"/>
  <c r="D9" i="15"/>
  <c r="D10" i="15"/>
  <c r="D4" i="15"/>
  <c r="C25" i="13"/>
  <c r="B25" i="13"/>
  <c r="C11" i="13"/>
  <c r="B11" i="13"/>
  <c r="C25" i="14"/>
  <c r="B25" i="14"/>
  <c r="D24" i="13"/>
  <c r="D23" i="13"/>
  <c r="D22" i="13"/>
  <c r="D21" i="13"/>
  <c r="D20" i="13"/>
  <c r="D19" i="13"/>
  <c r="D18" i="13"/>
  <c r="D10" i="13"/>
  <c r="D9" i="13"/>
  <c r="D8" i="13"/>
  <c r="D7" i="13"/>
  <c r="D6" i="13"/>
  <c r="D5" i="13"/>
  <c r="D4" i="13"/>
  <c r="D24" i="14"/>
  <c r="D23" i="14"/>
  <c r="D22" i="14"/>
  <c r="D21" i="14"/>
  <c r="D20" i="14"/>
  <c r="D19" i="14"/>
  <c r="D18" i="14"/>
  <c r="C11" i="14"/>
  <c r="B11" i="14"/>
  <c r="D5" i="14"/>
  <c r="D6" i="14"/>
  <c r="D7" i="14"/>
  <c r="D8" i="14"/>
  <c r="D9" i="14"/>
  <c r="D10" i="14"/>
  <c r="D4" i="14"/>
  <c r="I27" i="12"/>
  <c r="H27" i="12"/>
  <c r="G27" i="12"/>
  <c r="F27" i="12"/>
  <c r="E27" i="12"/>
  <c r="D27" i="12"/>
  <c r="C27" i="12"/>
  <c r="B27" i="12"/>
  <c r="I12" i="2"/>
  <c r="H12" i="2"/>
  <c r="G12" i="12"/>
  <c r="G12" i="2" s="1"/>
  <c r="F12" i="12"/>
  <c r="F12" i="2" s="1"/>
  <c r="E12" i="12"/>
  <c r="E12" i="2" s="1"/>
  <c r="D12" i="12"/>
  <c r="D12" i="2" s="1"/>
  <c r="C12" i="12"/>
  <c r="C12" i="2" s="1"/>
  <c r="B12" i="12"/>
  <c r="B12" i="2" s="1"/>
  <c r="J27" i="11"/>
  <c r="G27" i="11"/>
  <c r="F27" i="11"/>
  <c r="E27" i="11"/>
  <c r="D27" i="11"/>
  <c r="C27" i="11"/>
  <c r="B27" i="11"/>
  <c r="C61" i="1"/>
  <c r="B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  <c r="C29" i="1"/>
  <c r="B29" i="1"/>
  <c r="J7" i="32" l="1"/>
  <c r="J7" i="33"/>
  <c r="J18" i="33"/>
  <c r="F38" i="29"/>
  <c r="D11" i="14"/>
  <c r="J39" i="22"/>
  <c r="J17" i="22"/>
  <c r="J18" i="32"/>
  <c r="H38" i="31"/>
  <c r="F38" i="28"/>
  <c r="F17" i="29"/>
  <c r="F17" i="28"/>
  <c r="F15" i="23"/>
  <c r="D25" i="16"/>
  <c r="D11" i="16"/>
  <c r="D25" i="15"/>
  <c r="D11" i="15"/>
  <c r="D25" i="13"/>
  <c r="D11" i="13"/>
  <c r="D25" i="14"/>
  <c r="F33" i="23"/>
  <c r="H38" i="30"/>
  <c r="H17" i="31"/>
  <c r="H17" i="30"/>
  <c r="J23" i="20"/>
  <c r="J10" i="20"/>
  <c r="J23" i="19"/>
  <c r="J10" i="19"/>
  <c r="H23" i="18"/>
  <c r="H10" i="18"/>
  <c r="H23" i="17"/>
  <c r="J27" i="12"/>
  <c r="J12" i="12"/>
  <c r="J12" i="2" s="1"/>
  <c r="D61" i="1"/>
  <c r="D29" i="1"/>
  <c r="C27" i="27"/>
  <c r="B27" i="27"/>
  <c r="D26" i="27"/>
  <c r="D25" i="27"/>
  <c r="D24" i="27"/>
  <c r="D23" i="27"/>
  <c r="D22" i="27"/>
  <c r="D21" i="27"/>
  <c r="D20" i="27"/>
  <c r="D19" i="27"/>
  <c r="H32" i="24"/>
  <c r="H31" i="24"/>
  <c r="H30" i="24"/>
  <c r="H29" i="24"/>
  <c r="H28" i="24"/>
  <c r="H27" i="24"/>
  <c r="H26" i="24"/>
  <c r="H25" i="24"/>
  <c r="H24" i="24"/>
  <c r="H23" i="24"/>
  <c r="H22" i="24"/>
  <c r="G33" i="24"/>
  <c r="F33" i="24"/>
  <c r="E33" i="24"/>
  <c r="D33" i="24"/>
  <c r="C33" i="24"/>
  <c r="B33" i="24"/>
  <c r="H5" i="24"/>
  <c r="H6" i="24"/>
  <c r="H7" i="24"/>
  <c r="H8" i="24"/>
  <c r="H9" i="24"/>
  <c r="H10" i="24"/>
  <c r="H11" i="24"/>
  <c r="H12" i="24"/>
  <c r="H13" i="24"/>
  <c r="H14" i="24"/>
  <c r="H4" i="24"/>
  <c r="C15" i="24"/>
  <c r="D15" i="24"/>
  <c r="E15" i="24"/>
  <c r="F15" i="24"/>
  <c r="G15" i="24"/>
  <c r="B15" i="24"/>
  <c r="I15" i="36"/>
  <c r="H15" i="36"/>
  <c r="G15" i="36"/>
  <c r="F15" i="36"/>
  <c r="E15" i="36"/>
  <c r="D15" i="36"/>
  <c r="C15" i="36"/>
  <c r="B15" i="36"/>
  <c r="C15" i="35"/>
  <c r="D15" i="35"/>
  <c r="E15" i="35"/>
  <c r="F15" i="35"/>
  <c r="G15" i="35"/>
  <c r="H15" i="35"/>
  <c r="I15" i="35"/>
  <c r="B15" i="35"/>
  <c r="J5" i="35"/>
  <c r="J6" i="35"/>
  <c r="J7" i="35"/>
  <c r="J8" i="35"/>
  <c r="J9" i="35"/>
  <c r="J10" i="35"/>
  <c r="J11" i="35"/>
  <c r="J12" i="35"/>
  <c r="J13" i="35"/>
  <c r="J14" i="35"/>
  <c r="J4" i="35"/>
  <c r="D5" i="27"/>
  <c r="D6" i="27"/>
  <c r="D7" i="27"/>
  <c r="D8" i="27"/>
  <c r="D9" i="27"/>
  <c r="D10" i="27"/>
  <c r="D11" i="27"/>
  <c r="D4" i="27"/>
  <c r="H33" i="24" l="1"/>
  <c r="H15" i="24"/>
  <c r="J15" i="35"/>
  <c r="D27" i="27"/>
  <c r="D12" i="27"/>
  <c r="J21" i="48" l="1"/>
  <c r="I21" i="48"/>
  <c r="H21" i="48"/>
  <c r="G21" i="48"/>
  <c r="E21" i="48"/>
  <c r="D21" i="48"/>
  <c r="C21" i="48"/>
  <c r="B21" i="48"/>
  <c r="J20" i="48"/>
  <c r="I20" i="48"/>
  <c r="H20" i="48"/>
  <c r="G20" i="48"/>
  <c r="E20" i="48"/>
  <c r="D20" i="48"/>
  <c r="C20" i="48"/>
  <c r="B20" i="48"/>
  <c r="J19" i="48"/>
  <c r="I19" i="48"/>
  <c r="H19" i="48"/>
  <c r="G19" i="48"/>
  <c r="E19" i="48"/>
  <c r="D19" i="48"/>
  <c r="C19" i="48"/>
  <c r="B19" i="48"/>
  <c r="J18" i="48"/>
  <c r="I18" i="48"/>
  <c r="H18" i="48"/>
  <c r="G18" i="48"/>
  <c r="A24" i="48" s="1"/>
  <c r="E18" i="48"/>
  <c r="D18" i="48"/>
  <c r="C18" i="48"/>
  <c r="B18" i="48"/>
  <c r="C5" i="48"/>
  <c r="D5" i="48"/>
  <c r="E5" i="48"/>
  <c r="G5" i="48"/>
  <c r="H5" i="48"/>
  <c r="I5" i="48"/>
  <c r="J5" i="48"/>
  <c r="C6" i="48"/>
  <c r="D6" i="48"/>
  <c r="E6" i="48"/>
  <c r="G6" i="48"/>
  <c r="H6" i="48"/>
  <c r="I6" i="48"/>
  <c r="J6" i="48"/>
  <c r="C7" i="48"/>
  <c r="D7" i="48"/>
  <c r="E7" i="48"/>
  <c r="G7" i="48"/>
  <c r="H7" i="48"/>
  <c r="I7" i="48"/>
  <c r="J7" i="48"/>
  <c r="C8" i="48"/>
  <c r="D8" i="48"/>
  <c r="E8" i="48"/>
  <c r="G8" i="48"/>
  <c r="H8" i="48"/>
  <c r="I8" i="48"/>
  <c r="J8" i="48"/>
  <c r="B6" i="48"/>
  <c r="B7" i="48"/>
  <c r="B8" i="48"/>
  <c r="B5" i="48"/>
  <c r="A12" i="48" s="1"/>
  <c r="E41" i="51"/>
  <c r="D41" i="51"/>
  <c r="C41" i="51"/>
  <c r="B41" i="51"/>
  <c r="E40" i="51"/>
  <c r="D40" i="51"/>
  <c r="C40" i="51"/>
  <c r="B40" i="51"/>
  <c r="E39" i="51"/>
  <c r="D39" i="51"/>
  <c r="C39" i="51"/>
  <c r="B39" i="51"/>
  <c r="E38" i="51"/>
  <c r="D38" i="51"/>
  <c r="C38" i="51"/>
  <c r="B38" i="51"/>
  <c r="E37" i="51"/>
  <c r="D37" i="51"/>
  <c r="C37" i="51"/>
  <c r="B37" i="51"/>
  <c r="E36" i="51"/>
  <c r="D36" i="51"/>
  <c r="C36" i="51"/>
  <c r="B36" i="51"/>
  <c r="E35" i="51"/>
  <c r="D35" i="51"/>
  <c r="C35" i="51"/>
  <c r="B35" i="51"/>
  <c r="E34" i="51"/>
  <c r="D34" i="51"/>
  <c r="C34" i="51"/>
  <c r="B34" i="51"/>
  <c r="E28" i="51"/>
  <c r="D28" i="51"/>
  <c r="C28" i="51"/>
  <c r="B28" i="51"/>
  <c r="F27" i="51"/>
  <c r="F26" i="51"/>
  <c r="F25" i="51"/>
  <c r="F24" i="51"/>
  <c r="F23" i="51"/>
  <c r="F22" i="51"/>
  <c r="F21" i="51"/>
  <c r="F20" i="51"/>
  <c r="E12" i="51"/>
  <c r="D12" i="51"/>
  <c r="C12" i="51"/>
  <c r="C42" i="51" s="1"/>
  <c r="B12" i="51"/>
  <c r="B42" i="51" s="1"/>
  <c r="F11" i="51"/>
  <c r="F10" i="51"/>
  <c r="F9" i="51"/>
  <c r="F8" i="51"/>
  <c r="F7" i="51"/>
  <c r="F6" i="51"/>
  <c r="F5" i="51"/>
  <c r="F35" i="51" s="1"/>
  <c r="F4" i="51"/>
  <c r="F34" i="51" s="1"/>
  <c r="E33" i="50"/>
  <c r="D33" i="50"/>
  <c r="C33" i="50"/>
  <c r="B33" i="50"/>
  <c r="E32" i="50"/>
  <c r="D32" i="50"/>
  <c r="C32" i="50"/>
  <c r="B32" i="50"/>
  <c r="E31" i="50"/>
  <c r="D31" i="50"/>
  <c r="C31" i="50"/>
  <c r="B31" i="50"/>
  <c r="E30" i="50"/>
  <c r="D30" i="50"/>
  <c r="C30" i="50"/>
  <c r="B30" i="50"/>
  <c r="J22" i="50"/>
  <c r="I22" i="50"/>
  <c r="H22" i="50"/>
  <c r="G22" i="50"/>
  <c r="E22" i="50"/>
  <c r="D22" i="50"/>
  <c r="C22" i="50"/>
  <c r="B22" i="50"/>
  <c r="O21" i="50"/>
  <c r="N21" i="50"/>
  <c r="M21" i="50"/>
  <c r="L21" i="50"/>
  <c r="K21" i="50"/>
  <c r="F21" i="50"/>
  <c r="O20" i="50"/>
  <c r="N20" i="50"/>
  <c r="M20" i="50"/>
  <c r="L20" i="50"/>
  <c r="K20" i="50"/>
  <c r="F20" i="50"/>
  <c r="O19" i="50"/>
  <c r="N19" i="50"/>
  <c r="M19" i="50"/>
  <c r="L19" i="50"/>
  <c r="K19" i="50"/>
  <c r="F19" i="50"/>
  <c r="O18" i="50"/>
  <c r="N18" i="50"/>
  <c r="M18" i="50"/>
  <c r="L18" i="50"/>
  <c r="K18" i="50"/>
  <c r="F18" i="50"/>
  <c r="J9" i="50"/>
  <c r="I9" i="50"/>
  <c r="H9" i="50"/>
  <c r="G9" i="50"/>
  <c r="E9" i="50"/>
  <c r="D9" i="50"/>
  <c r="C9" i="50"/>
  <c r="B9" i="50"/>
  <c r="O8" i="50"/>
  <c r="O33" i="50" s="1"/>
  <c r="N8" i="50"/>
  <c r="M8" i="50"/>
  <c r="L8" i="50"/>
  <c r="L33" i="50" s="1"/>
  <c r="K8" i="50"/>
  <c r="F8" i="50"/>
  <c r="O7" i="50"/>
  <c r="N7" i="50"/>
  <c r="N32" i="50" s="1"/>
  <c r="M7" i="50"/>
  <c r="M32" i="50" s="1"/>
  <c r="L7" i="50"/>
  <c r="K7" i="50"/>
  <c r="F7" i="50"/>
  <c r="O6" i="50"/>
  <c r="N6" i="50"/>
  <c r="M6" i="50"/>
  <c r="L6" i="50"/>
  <c r="K6" i="50"/>
  <c r="K31" i="50" s="1"/>
  <c r="F6" i="50"/>
  <c r="O5" i="50"/>
  <c r="N5" i="50"/>
  <c r="M5" i="50"/>
  <c r="L5" i="50"/>
  <c r="K5" i="50"/>
  <c r="F5" i="50"/>
  <c r="F30" i="50" s="1"/>
  <c r="J33" i="49"/>
  <c r="I33" i="49"/>
  <c r="H33" i="49"/>
  <c r="G33" i="49"/>
  <c r="E33" i="49"/>
  <c r="D33" i="49"/>
  <c r="C33" i="49"/>
  <c r="B33" i="49"/>
  <c r="J32" i="49"/>
  <c r="I32" i="49"/>
  <c r="H32" i="49"/>
  <c r="G32" i="49"/>
  <c r="E32" i="49"/>
  <c r="D32" i="49"/>
  <c r="C32" i="49"/>
  <c r="B32" i="49"/>
  <c r="J31" i="49"/>
  <c r="I31" i="49"/>
  <c r="H31" i="49"/>
  <c r="G31" i="49"/>
  <c r="E31" i="49"/>
  <c r="D31" i="49"/>
  <c r="C31" i="49"/>
  <c r="B31" i="49"/>
  <c r="J30" i="49"/>
  <c r="I30" i="49"/>
  <c r="H30" i="49"/>
  <c r="G30" i="49"/>
  <c r="A36" i="49" s="1"/>
  <c r="E30" i="49"/>
  <c r="D30" i="49"/>
  <c r="C30" i="49"/>
  <c r="B30" i="49"/>
  <c r="J22" i="49"/>
  <c r="J22" i="48" s="1"/>
  <c r="I22" i="49"/>
  <c r="H22" i="49"/>
  <c r="H22" i="48" s="1"/>
  <c r="G22" i="49"/>
  <c r="G22" i="48" s="1"/>
  <c r="E22" i="49"/>
  <c r="D22" i="49"/>
  <c r="C22" i="49"/>
  <c r="C22" i="48" s="1"/>
  <c r="B22" i="49"/>
  <c r="O21" i="49"/>
  <c r="O21" i="48" s="1"/>
  <c r="N21" i="49"/>
  <c r="M21" i="49"/>
  <c r="L21" i="49"/>
  <c r="K21" i="49"/>
  <c r="K21" i="48" s="1"/>
  <c r="F21" i="49"/>
  <c r="O20" i="49"/>
  <c r="N20" i="49"/>
  <c r="N20" i="48" s="1"/>
  <c r="M20" i="49"/>
  <c r="M20" i="48" s="1"/>
  <c r="L20" i="49"/>
  <c r="K20" i="49"/>
  <c r="K20" i="48" s="1"/>
  <c r="F20" i="49"/>
  <c r="O19" i="49"/>
  <c r="N19" i="49"/>
  <c r="M19" i="49"/>
  <c r="L19" i="49"/>
  <c r="K19" i="49"/>
  <c r="K19" i="48" s="1"/>
  <c r="F19" i="49"/>
  <c r="O18" i="49"/>
  <c r="N18" i="49"/>
  <c r="M18" i="49"/>
  <c r="L18" i="49"/>
  <c r="K18" i="49"/>
  <c r="F18" i="49"/>
  <c r="J9" i="49"/>
  <c r="I9" i="49"/>
  <c r="H9" i="49"/>
  <c r="H34" i="49" s="1"/>
  <c r="G9" i="49"/>
  <c r="E9" i="49"/>
  <c r="E9" i="48" s="1"/>
  <c r="D9" i="49"/>
  <c r="C9" i="49"/>
  <c r="B9" i="49"/>
  <c r="O8" i="49"/>
  <c r="N8" i="49"/>
  <c r="M8" i="49"/>
  <c r="L8" i="49"/>
  <c r="K8" i="49"/>
  <c r="K8" i="48" s="1"/>
  <c r="F8" i="49"/>
  <c r="O7" i="49"/>
  <c r="O32" i="49" s="1"/>
  <c r="N7" i="49"/>
  <c r="M7" i="49"/>
  <c r="L7" i="49"/>
  <c r="K7" i="49"/>
  <c r="K7" i="48" s="1"/>
  <c r="F7" i="49"/>
  <c r="O6" i="49"/>
  <c r="O6" i="48" s="1"/>
  <c r="N6" i="49"/>
  <c r="N31" i="49" s="1"/>
  <c r="M6" i="49"/>
  <c r="M31" i="49" s="1"/>
  <c r="L6" i="49"/>
  <c r="K6" i="49"/>
  <c r="K6" i="48" s="1"/>
  <c r="F6" i="49"/>
  <c r="O5" i="49"/>
  <c r="N5" i="49"/>
  <c r="M5" i="49"/>
  <c r="M5" i="48" s="1"/>
  <c r="L5" i="49"/>
  <c r="K5" i="49"/>
  <c r="F5" i="49"/>
  <c r="G34" i="50" l="1"/>
  <c r="K18" i="48"/>
  <c r="C30" i="48"/>
  <c r="F32" i="50"/>
  <c r="L31" i="50"/>
  <c r="B34" i="50"/>
  <c r="G34" i="49"/>
  <c r="K30" i="49"/>
  <c r="F33" i="49"/>
  <c r="C34" i="49"/>
  <c r="F32" i="49"/>
  <c r="L30" i="49"/>
  <c r="J31" i="48"/>
  <c r="L30" i="50"/>
  <c r="F39" i="51"/>
  <c r="F31" i="50"/>
  <c r="P19" i="49"/>
  <c r="F31" i="49"/>
  <c r="I34" i="49"/>
  <c r="E31" i="48"/>
  <c r="F6" i="48"/>
  <c r="J34" i="50"/>
  <c r="K30" i="50"/>
  <c r="O18" i="48"/>
  <c r="I22" i="48"/>
  <c r="L32" i="49"/>
  <c r="O19" i="48"/>
  <c r="O31" i="48" s="1"/>
  <c r="I9" i="48"/>
  <c r="G32" i="48"/>
  <c r="H33" i="48"/>
  <c r="P18" i="50"/>
  <c r="D32" i="48"/>
  <c r="O30" i="50"/>
  <c r="N18" i="48"/>
  <c r="F20" i="48"/>
  <c r="L21" i="48"/>
  <c r="M7" i="48"/>
  <c r="M32" i="48" s="1"/>
  <c r="O8" i="48"/>
  <c r="O33" i="48" s="1"/>
  <c r="D30" i="48"/>
  <c r="E30" i="48"/>
  <c r="L8" i="48"/>
  <c r="F18" i="48"/>
  <c r="B22" i="48"/>
  <c r="E32" i="48"/>
  <c r="N19" i="48"/>
  <c r="D22" i="48"/>
  <c r="E33" i="48"/>
  <c r="D31" i="48"/>
  <c r="B32" i="48"/>
  <c r="D42" i="51"/>
  <c r="F37" i="51"/>
  <c r="E42" i="51"/>
  <c r="F40" i="51"/>
  <c r="N30" i="50"/>
  <c r="L32" i="50"/>
  <c r="N33" i="50"/>
  <c r="P20" i="50"/>
  <c r="M19" i="48"/>
  <c r="O20" i="48"/>
  <c r="I30" i="48"/>
  <c r="F21" i="48"/>
  <c r="M18" i="48"/>
  <c r="M30" i="48" s="1"/>
  <c r="E22" i="48"/>
  <c r="E34" i="48" s="1"/>
  <c r="N31" i="50"/>
  <c r="F33" i="50"/>
  <c r="B30" i="48"/>
  <c r="M21" i="48"/>
  <c r="F19" i="48"/>
  <c r="L20" i="48"/>
  <c r="N21" i="48"/>
  <c r="K33" i="50"/>
  <c r="N8" i="48"/>
  <c r="J9" i="48"/>
  <c r="J34" i="48" s="1"/>
  <c r="H30" i="48"/>
  <c r="I34" i="50"/>
  <c r="O5" i="48"/>
  <c r="M8" i="48"/>
  <c r="F5" i="48"/>
  <c r="L6" i="48"/>
  <c r="N7" i="48"/>
  <c r="N32" i="48" s="1"/>
  <c r="B9" i="48"/>
  <c r="D9" i="48"/>
  <c r="N5" i="48"/>
  <c r="I32" i="48"/>
  <c r="G33" i="48"/>
  <c r="G30" i="48"/>
  <c r="A36" i="48" s="1"/>
  <c r="P18" i="49"/>
  <c r="L19" i="48"/>
  <c r="L18" i="48"/>
  <c r="H32" i="48"/>
  <c r="I33" i="48"/>
  <c r="H31" i="48"/>
  <c r="J33" i="48"/>
  <c r="K5" i="48"/>
  <c r="K30" i="48" s="1"/>
  <c r="H9" i="48"/>
  <c r="H34" i="48" s="1"/>
  <c r="J30" i="48"/>
  <c r="K31" i="48"/>
  <c r="K33" i="49"/>
  <c r="G9" i="48"/>
  <c r="G34" i="48" s="1"/>
  <c r="L5" i="48"/>
  <c r="C9" i="48"/>
  <c r="C34" i="48" s="1"/>
  <c r="O7" i="48"/>
  <c r="M6" i="48"/>
  <c r="N6" i="48"/>
  <c r="F7" i="48"/>
  <c r="F8" i="48"/>
  <c r="L7" i="48"/>
  <c r="F38" i="51"/>
  <c r="F28" i="51"/>
  <c r="F41" i="51"/>
  <c r="F36" i="51"/>
  <c r="G31" i="48"/>
  <c r="B33" i="48"/>
  <c r="C31" i="48"/>
  <c r="K32" i="48"/>
  <c r="I31" i="48"/>
  <c r="J32" i="48"/>
  <c r="K33" i="48"/>
  <c r="C33" i="48"/>
  <c r="B31" i="48"/>
  <c r="C32" i="48"/>
  <c r="D33" i="48"/>
  <c r="K22" i="50"/>
  <c r="L22" i="50"/>
  <c r="M22" i="50"/>
  <c r="N22" i="50"/>
  <c r="O22" i="50"/>
  <c r="K32" i="50"/>
  <c r="H34" i="50"/>
  <c r="M22" i="49"/>
  <c r="N22" i="49"/>
  <c r="K22" i="49"/>
  <c r="O22" i="49"/>
  <c r="K31" i="49"/>
  <c r="M32" i="49"/>
  <c r="O33" i="49"/>
  <c r="J34" i="49"/>
  <c r="M30" i="50"/>
  <c r="O9" i="49"/>
  <c r="L33" i="49"/>
  <c r="K32" i="49"/>
  <c r="P6" i="49"/>
  <c r="M33" i="50"/>
  <c r="P21" i="50"/>
  <c r="F22" i="50"/>
  <c r="M31" i="50"/>
  <c r="O32" i="50"/>
  <c r="C34" i="50"/>
  <c r="P19" i="50"/>
  <c r="O31" i="50"/>
  <c r="E34" i="50"/>
  <c r="M33" i="49"/>
  <c r="N30" i="49"/>
  <c r="P20" i="49"/>
  <c r="N32" i="49"/>
  <c r="B34" i="49"/>
  <c r="F22" i="49"/>
  <c r="L22" i="49"/>
  <c r="O31" i="49"/>
  <c r="P8" i="49"/>
  <c r="O30" i="49"/>
  <c r="F9" i="49"/>
  <c r="O9" i="50"/>
  <c r="M9" i="50"/>
  <c r="N9" i="50"/>
  <c r="D34" i="50"/>
  <c r="F9" i="50"/>
  <c r="F30" i="49"/>
  <c r="M9" i="49"/>
  <c r="N9" i="49"/>
  <c r="D34" i="49"/>
  <c r="E34" i="49"/>
  <c r="M30" i="49"/>
  <c r="F12" i="51"/>
  <c r="P7" i="50"/>
  <c r="P6" i="50"/>
  <c r="K9" i="50"/>
  <c r="P8" i="50"/>
  <c r="P5" i="50"/>
  <c r="L9" i="50"/>
  <c r="P7" i="49"/>
  <c r="P5" i="49"/>
  <c r="L9" i="49"/>
  <c r="P21" i="49"/>
  <c r="K9" i="49"/>
  <c r="L31" i="49"/>
  <c r="N33" i="49"/>
  <c r="L31" i="48" l="1"/>
  <c r="P32" i="50"/>
  <c r="K9" i="48"/>
  <c r="F9" i="48"/>
  <c r="P19" i="48"/>
  <c r="I34" i="48"/>
  <c r="O30" i="48"/>
  <c r="F30" i="48"/>
  <c r="F34" i="50"/>
  <c r="F31" i="48"/>
  <c r="M31" i="48"/>
  <c r="F32" i="48"/>
  <c r="L33" i="48"/>
  <c r="N30" i="48"/>
  <c r="M33" i="48"/>
  <c r="K22" i="48"/>
  <c r="P18" i="48"/>
  <c r="N31" i="48"/>
  <c r="O32" i="48"/>
  <c r="P22" i="50"/>
  <c r="B34" i="48"/>
  <c r="N33" i="48"/>
  <c r="D34" i="48"/>
  <c r="L32" i="48"/>
  <c r="F33" i="48"/>
  <c r="L30" i="48"/>
  <c r="L22" i="48"/>
  <c r="K34" i="50"/>
  <c r="N34" i="50"/>
  <c r="F22" i="48"/>
  <c r="O22" i="48"/>
  <c r="M34" i="50"/>
  <c r="O34" i="50"/>
  <c r="N22" i="48"/>
  <c r="P21" i="48"/>
  <c r="M22" i="48"/>
  <c r="L9" i="48"/>
  <c r="P5" i="48"/>
  <c r="P8" i="48"/>
  <c r="P7" i="48"/>
  <c r="O9" i="48"/>
  <c r="P22" i="49"/>
  <c r="P20" i="48"/>
  <c r="O34" i="49"/>
  <c r="P31" i="49"/>
  <c r="P6" i="48"/>
  <c r="N34" i="49"/>
  <c r="N9" i="48"/>
  <c r="M34" i="49"/>
  <c r="M9" i="48"/>
  <c r="F42" i="51"/>
  <c r="L34" i="50"/>
  <c r="K34" i="49"/>
  <c r="P33" i="50"/>
  <c r="P31" i="50"/>
  <c r="L34" i="49"/>
  <c r="F34" i="49"/>
  <c r="P32" i="49"/>
  <c r="P33" i="49"/>
  <c r="P30" i="50"/>
  <c r="P9" i="50"/>
  <c r="P30" i="49"/>
  <c r="P9" i="49"/>
  <c r="K34" i="48" l="1"/>
  <c r="F34" i="48"/>
  <c r="P31" i="48"/>
  <c r="P30" i="48"/>
  <c r="P22" i="48"/>
  <c r="P34" i="50"/>
  <c r="M34" i="48"/>
  <c r="P33" i="48"/>
  <c r="N34" i="48"/>
  <c r="L34" i="48"/>
  <c r="O34" i="48"/>
  <c r="P32" i="48"/>
  <c r="P34" i="49"/>
  <c r="P9" i="48"/>
  <c r="E22" i="41"/>
  <c r="D22" i="41"/>
  <c r="C22" i="41"/>
  <c r="B22" i="41"/>
  <c r="E21" i="41"/>
  <c r="D21" i="41"/>
  <c r="C21" i="41"/>
  <c r="B21" i="41"/>
  <c r="E20" i="41"/>
  <c r="D20" i="41"/>
  <c r="C20" i="41"/>
  <c r="B20" i="41"/>
  <c r="E19" i="41"/>
  <c r="D19" i="41"/>
  <c r="C19" i="41"/>
  <c r="B19" i="41"/>
  <c r="E18" i="41"/>
  <c r="D18" i="41"/>
  <c r="C18" i="41"/>
  <c r="B18" i="41"/>
  <c r="E17" i="41"/>
  <c r="D17" i="41"/>
  <c r="C17" i="41"/>
  <c r="B17" i="41"/>
  <c r="C4" i="41"/>
  <c r="D4" i="41"/>
  <c r="E4" i="41"/>
  <c r="C5" i="41"/>
  <c r="D5" i="41"/>
  <c r="E5" i="41"/>
  <c r="C6" i="41"/>
  <c r="D6" i="41"/>
  <c r="E6" i="41"/>
  <c r="C7" i="41"/>
  <c r="D7" i="41"/>
  <c r="E7" i="41"/>
  <c r="C8" i="41"/>
  <c r="D8" i="41"/>
  <c r="E8" i="41"/>
  <c r="C9" i="41"/>
  <c r="D9" i="41"/>
  <c r="E9" i="41"/>
  <c r="B5" i="41"/>
  <c r="B6" i="41"/>
  <c r="B7" i="41"/>
  <c r="B8" i="41"/>
  <c r="B9" i="41"/>
  <c r="B4" i="41"/>
  <c r="D31" i="46"/>
  <c r="C31" i="46"/>
  <c r="B31" i="46"/>
  <c r="E30" i="46"/>
  <c r="E29" i="46"/>
  <c r="E28" i="46"/>
  <c r="E27" i="46"/>
  <c r="E26" i="46"/>
  <c r="E25" i="46"/>
  <c r="E24" i="46"/>
  <c r="E23" i="46"/>
  <c r="E22" i="46"/>
  <c r="E21" i="46"/>
  <c r="E13" i="46"/>
  <c r="E12" i="46"/>
  <c r="E11" i="46"/>
  <c r="E10" i="46"/>
  <c r="E9" i="46"/>
  <c r="E8" i="46"/>
  <c r="E7" i="46"/>
  <c r="E6" i="46"/>
  <c r="E5" i="46"/>
  <c r="E4" i="46"/>
  <c r="E30" i="45"/>
  <c r="E29" i="45"/>
  <c r="E28" i="45"/>
  <c r="E27" i="45"/>
  <c r="E26" i="45"/>
  <c r="E25" i="45"/>
  <c r="E24" i="45"/>
  <c r="E23" i="45"/>
  <c r="E22" i="45"/>
  <c r="E21" i="45"/>
  <c r="E13" i="45"/>
  <c r="E12" i="45"/>
  <c r="E11" i="45"/>
  <c r="E10" i="45"/>
  <c r="E9" i="45"/>
  <c r="E8" i="45"/>
  <c r="E7" i="45"/>
  <c r="E6" i="45"/>
  <c r="E5" i="45"/>
  <c r="E4" i="45"/>
  <c r="P34" i="48" l="1"/>
  <c r="E31" i="46"/>
  <c r="F4" i="41"/>
  <c r="B10" i="41"/>
  <c r="D14" i="46" l="1"/>
  <c r="C14" i="46"/>
  <c r="B14" i="46"/>
  <c r="D31" i="45"/>
  <c r="C31" i="45"/>
  <c r="B31" i="45"/>
  <c r="C14" i="45"/>
  <c r="D14" i="45"/>
  <c r="B14" i="45"/>
  <c r="D46" i="45"/>
  <c r="B37" i="45"/>
  <c r="D30" i="42"/>
  <c r="C30" i="42"/>
  <c r="B30" i="42"/>
  <c r="D29" i="42"/>
  <c r="C29" i="42"/>
  <c r="B29" i="42"/>
  <c r="D28" i="42"/>
  <c r="C28" i="42"/>
  <c r="B28" i="42"/>
  <c r="D27" i="42"/>
  <c r="C27" i="42"/>
  <c r="B27" i="42"/>
  <c r="D26" i="42"/>
  <c r="C26" i="42"/>
  <c r="B26" i="42"/>
  <c r="D25" i="42"/>
  <c r="C25" i="42"/>
  <c r="B25" i="42"/>
  <c r="D24" i="42"/>
  <c r="C24" i="42"/>
  <c r="B24" i="42"/>
  <c r="D23" i="42"/>
  <c r="C23" i="42"/>
  <c r="B23" i="42"/>
  <c r="D22" i="42"/>
  <c r="C22" i="42"/>
  <c r="B22" i="42"/>
  <c r="D21" i="42"/>
  <c r="C21" i="42"/>
  <c r="B21" i="42"/>
  <c r="B5" i="42"/>
  <c r="C5" i="42"/>
  <c r="D5" i="42"/>
  <c r="B6" i="42"/>
  <c r="C6" i="42"/>
  <c r="D6" i="42"/>
  <c r="B7" i="42"/>
  <c r="C7" i="42"/>
  <c r="D7" i="42"/>
  <c r="B8" i="42"/>
  <c r="C8" i="42"/>
  <c r="D8" i="42"/>
  <c r="B9" i="42"/>
  <c r="C9" i="42"/>
  <c r="D9" i="42"/>
  <c r="B10" i="42"/>
  <c r="C10" i="42"/>
  <c r="D10" i="42"/>
  <c r="B11" i="42"/>
  <c r="C11" i="42"/>
  <c r="D11" i="42"/>
  <c r="B12" i="42"/>
  <c r="C12" i="42"/>
  <c r="D12" i="42"/>
  <c r="B13" i="42"/>
  <c r="C13" i="42"/>
  <c r="D13" i="42"/>
  <c r="C4" i="42"/>
  <c r="D4" i="42"/>
  <c r="B4" i="42"/>
  <c r="E31" i="45" l="1"/>
  <c r="E14" i="46"/>
  <c r="E14" i="45"/>
  <c r="E4" i="42"/>
  <c r="D46" i="46" l="1"/>
  <c r="C46" i="46"/>
  <c r="B46" i="46"/>
  <c r="D45" i="46"/>
  <c r="C45" i="46"/>
  <c r="B45" i="46"/>
  <c r="D44" i="46"/>
  <c r="C44" i="46"/>
  <c r="B44" i="46"/>
  <c r="D43" i="46"/>
  <c r="C43" i="46"/>
  <c r="B43" i="46"/>
  <c r="D42" i="46"/>
  <c r="C42" i="46"/>
  <c r="B42" i="46"/>
  <c r="D41" i="46"/>
  <c r="C41" i="46"/>
  <c r="B41" i="46"/>
  <c r="D40" i="46"/>
  <c r="C40" i="46"/>
  <c r="B40" i="46"/>
  <c r="D39" i="46"/>
  <c r="C39" i="46"/>
  <c r="B39" i="46"/>
  <c r="D38" i="46"/>
  <c r="C38" i="46"/>
  <c r="B38" i="46"/>
  <c r="D37" i="46"/>
  <c r="C37" i="46"/>
  <c r="B37" i="46"/>
  <c r="C46" i="45"/>
  <c r="B46" i="45"/>
  <c r="D45" i="45"/>
  <c r="C45" i="45"/>
  <c r="B45" i="45"/>
  <c r="D44" i="45"/>
  <c r="C44" i="45"/>
  <c r="B44" i="45"/>
  <c r="D43" i="45"/>
  <c r="C43" i="45"/>
  <c r="B43" i="45"/>
  <c r="D42" i="45"/>
  <c r="C42" i="45"/>
  <c r="B42" i="45"/>
  <c r="D41" i="45"/>
  <c r="C41" i="45"/>
  <c r="B41" i="45"/>
  <c r="D40" i="45"/>
  <c r="C40" i="45"/>
  <c r="B40" i="45"/>
  <c r="D39" i="45"/>
  <c r="C39" i="45"/>
  <c r="B39" i="45"/>
  <c r="D38" i="45"/>
  <c r="C38" i="45"/>
  <c r="B38" i="45"/>
  <c r="D37" i="45"/>
  <c r="C37" i="45"/>
  <c r="C37" i="42"/>
  <c r="D37" i="42"/>
  <c r="C38" i="42"/>
  <c r="D38" i="42"/>
  <c r="C39" i="42"/>
  <c r="D39" i="42"/>
  <c r="C40" i="42"/>
  <c r="D40" i="42"/>
  <c r="C41" i="42"/>
  <c r="D41" i="42"/>
  <c r="C42" i="42"/>
  <c r="D42" i="42"/>
  <c r="C43" i="42"/>
  <c r="D43" i="42"/>
  <c r="C44" i="42"/>
  <c r="D44" i="42"/>
  <c r="C45" i="42"/>
  <c r="D45" i="42"/>
  <c r="C46" i="42"/>
  <c r="D46" i="42"/>
  <c r="B38" i="42"/>
  <c r="B39" i="42"/>
  <c r="B40" i="42"/>
  <c r="B41" i="42"/>
  <c r="B42" i="42"/>
  <c r="B43" i="42"/>
  <c r="B44" i="42"/>
  <c r="B45" i="42"/>
  <c r="B46" i="42"/>
  <c r="B37" i="42"/>
  <c r="E34" i="44"/>
  <c r="D34" i="44"/>
  <c r="C34" i="44"/>
  <c r="B34" i="44"/>
  <c r="E33" i="44"/>
  <c r="D33" i="44"/>
  <c r="C33" i="44"/>
  <c r="B33" i="44"/>
  <c r="E32" i="44"/>
  <c r="D32" i="44"/>
  <c r="C32" i="44"/>
  <c r="B32" i="44"/>
  <c r="E31" i="44"/>
  <c r="D31" i="44"/>
  <c r="C31" i="44"/>
  <c r="B31" i="44"/>
  <c r="E30" i="44"/>
  <c r="D30" i="44"/>
  <c r="C30" i="44"/>
  <c r="B30" i="44"/>
  <c r="E29" i="44"/>
  <c r="D29" i="44"/>
  <c r="C29" i="44"/>
  <c r="B29" i="44"/>
  <c r="E34" i="43"/>
  <c r="D34" i="43"/>
  <c r="C34" i="43"/>
  <c r="B34" i="43"/>
  <c r="E33" i="43"/>
  <c r="D33" i="43"/>
  <c r="C33" i="43"/>
  <c r="B33" i="43"/>
  <c r="E32" i="43"/>
  <c r="D32" i="43"/>
  <c r="C32" i="43"/>
  <c r="B32" i="43"/>
  <c r="E31" i="43"/>
  <c r="D31" i="43"/>
  <c r="C31" i="43"/>
  <c r="B31" i="43"/>
  <c r="E30" i="43"/>
  <c r="D30" i="43"/>
  <c r="C30" i="43"/>
  <c r="B30" i="43"/>
  <c r="E29" i="43"/>
  <c r="D29" i="43"/>
  <c r="C29" i="43"/>
  <c r="B29" i="43"/>
  <c r="C29" i="41"/>
  <c r="D29" i="41"/>
  <c r="E29" i="41"/>
  <c r="C30" i="41"/>
  <c r="D30" i="41"/>
  <c r="E30" i="41"/>
  <c r="C31" i="41"/>
  <c r="D31" i="41"/>
  <c r="E31" i="41"/>
  <c r="C32" i="41"/>
  <c r="D32" i="41"/>
  <c r="E32" i="41"/>
  <c r="C33" i="41"/>
  <c r="D33" i="41"/>
  <c r="E33" i="41"/>
  <c r="C34" i="41"/>
  <c r="D34" i="41"/>
  <c r="E34" i="41"/>
  <c r="B30" i="41"/>
  <c r="B31" i="41"/>
  <c r="B32" i="41"/>
  <c r="B33" i="41"/>
  <c r="B34" i="41"/>
  <c r="B29" i="41"/>
  <c r="E38" i="46" l="1"/>
  <c r="E46" i="46"/>
  <c r="D47" i="46"/>
  <c r="E43" i="46"/>
  <c r="E39" i="45"/>
  <c r="E37" i="45"/>
  <c r="E41" i="45"/>
  <c r="E43" i="45"/>
  <c r="E38" i="45"/>
  <c r="E46" i="45"/>
  <c r="E42" i="45"/>
  <c r="E45" i="45"/>
  <c r="E40" i="45"/>
  <c r="E44" i="45"/>
  <c r="B47" i="45"/>
  <c r="E41" i="46"/>
  <c r="E39" i="46"/>
  <c r="E44" i="46"/>
  <c r="E42" i="46"/>
  <c r="E37" i="46"/>
  <c r="E45" i="46"/>
  <c r="C47" i="46"/>
  <c r="E40" i="46"/>
  <c r="C47" i="45"/>
  <c r="B47" i="46"/>
  <c r="D47" i="45"/>
  <c r="D47" i="42"/>
  <c r="C47" i="42"/>
  <c r="B47" i="42"/>
  <c r="E46" i="42"/>
  <c r="E45" i="42"/>
  <c r="E44" i="42"/>
  <c r="E43" i="42"/>
  <c r="E42" i="42"/>
  <c r="E41" i="42"/>
  <c r="E40" i="42"/>
  <c r="E39" i="42"/>
  <c r="E38" i="42"/>
  <c r="E37" i="42"/>
  <c r="D31" i="42"/>
  <c r="C31" i="42"/>
  <c r="B31" i="42"/>
  <c r="E30" i="42"/>
  <c r="E29" i="42"/>
  <c r="E28" i="42"/>
  <c r="E27" i="42"/>
  <c r="E26" i="42"/>
  <c r="E25" i="42"/>
  <c r="E24" i="42"/>
  <c r="E23" i="42"/>
  <c r="E22" i="42"/>
  <c r="E21" i="42"/>
  <c r="B14" i="42"/>
  <c r="E35" i="44"/>
  <c r="D35" i="44"/>
  <c r="C35" i="44"/>
  <c r="B35" i="44"/>
  <c r="F34" i="44"/>
  <c r="F33" i="44"/>
  <c r="F32" i="44"/>
  <c r="F31" i="44"/>
  <c r="F30" i="44"/>
  <c r="F29" i="44"/>
  <c r="E23" i="44"/>
  <c r="D23" i="44"/>
  <c r="C23" i="44"/>
  <c r="B23" i="44"/>
  <c r="F22" i="44"/>
  <c r="F21" i="44"/>
  <c r="F20" i="44"/>
  <c r="F19" i="44"/>
  <c r="F18" i="44"/>
  <c r="F17" i="44"/>
  <c r="E10" i="44"/>
  <c r="D10" i="44"/>
  <c r="C10" i="44"/>
  <c r="B10" i="44"/>
  <c r="F9" i="44"/>
  <c r="F8" i="44"/>
  <c r="F7" i="44"/>
  <c r="F6" i="44"/>
  <c r="F5" i="44"/>
  <c r="F4" i="44"/>
  <c r="E35" i="43"/>
  <c r="D35" i="43"/>
  <c r="C35" i="43"/>
  <c r="B35" i="43"/>
  <c r="F34" i="43"/>
  <c r="F33" i="43"/>
  <c r="F32" i="43"/>
  <c r="F31" i="43"/>
  <c r="F30" i="43"/>
  <c r="F29" i="43"/>
  <c r="E23" i="43"/>
  <c r="D23" i="43"/>
  <c r="C23" i="43"/>
  <c r="B23" i="43"/>
  <c r="F22" i="43"/>
  <c r="F21" i="43"/>
  <c r="F20" i="43"/>
  <c r="F19" i="43"/>
  <c r="F18" i="43"/>
  <c r="F17" i="43"/>
  <c r="F9" i="43"/>
  <c r="F8" i="43"/>
  <c r="F7" i="43"/>
  <c r="F6" i="43"/>
  <c r="F5" i="43"/>
  <c r="F4" i="43"/>
  <c r="D14" i="42"/>
  <c r="C14" i="42"/>
  <c r="E13" i="42"/>
  <c r="E12" i="42"/>
  <c r="E11" i="42"/>
  <c r="E10" i="42"/>
  <c r="E9" i="42"/>
  <c r="E8" i="42"/>
  <c r="E7" i="42"/>
  <c r="E6" i="42"/>
  <c r="E5" i="42"/>
  <c r="E35" i="41"/>
  <c r="D35" i="41"/>
  <c r="C35" i="41"/>
  <c r="B35" i="41"/>
  <c r="F34" i="41"/>
  <c r="F33" i="41"/>
  <c r="F32" i="41"/>
  <c r="F31" i="41"/>
  <c r="F30" i="41"/>
  <c r="F29" i="41"/>
  <c r="E23" i="41"/>
  <c r="D23" i="41"/>
  <c r="C23" i="41"/>
  <c r="B23" i="41"/>
  <c r="F22" i="41"/>
  <c r="F21" i="41"/>
  <c r="F20" i="41"/>
  <c r="F19" i="41"/>
  <c r="F18" i="41"/>
  <c r="F17" i="41"/>
  <c r="E10" i="41"/>
  <c r="D10" i="41"/>
  <c r="C10" i="41"/>
  <c r="F9" i="41"/>
  <c r="F8" i="41"/>
  <c r="F7" i="41"/>
  <c r="F6" i="41"/>
  <c r="F5" i="41"/>
  <c r="F23" i="44" l="1"/>
  <c r="F23" i="43"/>
  <c r="F10" i="44"/>
  <c r="F10" i="43"/>
  <c r="F23" i="41"/>
  <c r="E47" i="45"/>
  <c r="E31" i="42"/>
  <c r="E47" i="46"/>
  <c r="E47" i="42"/>
  <c r="F35" i="44"/>
  <c r="F35" i="43"/>
  <c r="F35" i="41"/>
  <c r="E14" i="42"/>
  <c r="F10" i="41"/>
  <c r="C34" i="40" l="1"/>
  <c r="D27" i="40" s="1"/>
  <c r="C15" i="40"/>
  <c r="D10" i="40" s="1"/>
  <c r="D25" i="40" l="1"/>
  <c r="D33" i="40"/>
  <c r="D5" i="40"/>
  <c r="D7" i="40"/>
  <c r="D11" i="40"/>
  <c r="D12" i="40"/>
  <c r="D13" i="40"/>
  <c r="D14" i="40"/>
  <c r="D6" i="40"/>
  <c r="D4" i="40"/>
  <c r="D26" i="40"/>
  <c r="D28" i="40"/>
  <c r="D29" i="40"/>
  <c r="D8" i="40"/>
  <c r="D15" i="40"/>
  <c r="D30" i="40"/>
  <c r="D9" i="40"/>
  <c r="D23" i="40"/>
  <c r="D31" i="40"/>
  <c r="D24" i="40"/>
  <c r="D32" i="40"/>
  <c r="D34" i="40" l="1"/>
  <c r="G104" i="39" l="1"/>
  <c r="G103" i="39"/>
  <c r="G102" i="39"/>
  <c r="G101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C100" i="39"/>
  <c r="C105" i="39" s="1"/>
  <c r="E100" i="39"/>
  <c r="E105" i="39" s="1"/>
  <c r="F100" i="39"/>
  <c r="F105" i="39" s="1"/>
  <c r="B100" i="39"/>
  <c r="B105" i="39" s="1"/>
  <c r="G21" i="38"/>
  <c r="G20" i="38"/>
  <c r="G19" i="38"/>
  <c r="G18" i="38"/>
  <c r="E17" i="38"/>
  <c r="E22" i="38" s="1"/>
  <c r="G16" i="38"/>
  <c r="G15" i="38"/>
  <c r="G14" i="38"/>
  <c r="G13" i="38"/>
  <c r="G12" i="38"/>
  <c r="G11" i="38"/>
  <c r="G10" i="38"/>
  <c r="G9" i="38"/>
  <c r="G8" i="38"/>
  <c r="G7" i="38"/>
  <c r="G6" i="38"/>
  <c r="G5" i="38"/>
  <c r="G4" i="38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1" i="39"/>
  <c r="D102" i="39"/>
  <c r="D103" i="39"/>
  <c r="D104" i="39"/>
  <c r="D5" i="39"/>
  <c r="D4" i="39"/>
  <c r="D21" i="38"/>
  <c r="D5" i="38"/>
  <c r="D6" i="38"/>
  <c r="D7" i="38"/>
  <c r="D8" i="38"/>
  <c r="D9" i="38"/>
  <c r="D10" i="38"/>
  <c r="D11" i="38"/>
  <c r="D12" i="38"/>
  <c r="D13" i="38"/>
  <c r="D14" i="38"/>
  <c r="D15" i="38"/>
  <c r="D16" i="38"/>
  <c r="D4" i="38"/>
  <c r="C17" i="38"/>
  <c r="C22" i="38" s="1"/>
  <c r="G100" i="39" l="1"/>
  <c r="G105" i="39" s="1"/>
  <c r="D100" i="39"/>
  <c r="D17" i="38"/>
  <c r="D22" i="38" s="1"/>
  <c r="G17" i="38"/>
  <c r="G22" i="38" s="1"/>
  <c r="D105" i="39" l="1"/>
  <c r="B17" i="38"/>
  <c r="B22" i="38" s="1"/>
  <c r="J4" i="26" l="1"/>
  <c r="J5" i="26"/>
  <c r="J6" i="26"/>
  <c r="J7" i="26"/>
  <c r="J8" i="26"/>
  <c r="J9" i="26"/>
  <c r="J10" i="26"/>
  <c r="J11" i="26"/>
  <c r="J12" i="26"/>
  <c r="J13" i="26"/>
  <c r="J14" i="26"/>
  <c r="C15" i="26"/>
  <c r="D15" i="26"/>
  <c r="E15" i="26"/>
  <c r="F15" i="26"/>
  <c r="G15" i="26"/>
  <c r="H15" i="26"/>
  <c r="I15" i="26"/>
  <c r="J15" i="26"/>
  <c r="B15" i="26"/>
  <c r="C34" i="27" l="1"/>
  <c r="D34" i="27"/>
  <c r="C35" i="27"/>
  <c r="D35" i="27"/>
  <c r="C36" i="27"/>
  <c r="D36" i="27"/>
  <c r="C37" i="27"/>
  <c r="D37" i="27"/>
  <c r="C38" i="27"/>
  <c r="D38" i="27"/>
  <c r="C39" i="27"/>
  <c r="D39" i="27"/>
  <c r="C40" i="27"/>
  <c r="D40" i="27"/>
  <c r="C41" i="27"/>
  <c r="D41" i="27"/>
  <c r="C42" i="27"/>
  <c r="D42" i="27"/>
  <c r="B35" i="27"/>
  <c r="B36" i="27"/>
  <c r="B37" i="27"/>
  <c r="B38" i="27"/>
  <c r="B39" i="27"/>
  <c r="B40" i="27"/>
  <c r="B41" i="27"/>
  <c r="B42" i="27"/>
  <c r="B34" i="27"/>
  <c r="C40" i="24"/>
  <c r="D40" i="24"/>
  <c r="E40" i="24"/>
  <c r="F40" i="24"/>
  <c r="G40" i="24"/>
  <c r="H40" i="24"/>
  <c r="C41" i="24"/>
  <c r="D41" i="24"/>
  <c r="E41" i="24"/>
  <c r="F41" i="24"/>
  <c r="G41" i="24"/>
  <c r="H41" i="24"/>
  <c r="C42" i="24"/>
  <c r="D42" i="24"/>
  <c r="E42" i="24"/>
  <c r="F42" i="24"/>
  <c r="G42" i="24"/>
  <c r="H42" i="24"/>
  <c r="C43" i="24"/>
  <c r="D43" i="24"/>
  <c r="E43" i="24"/>
  <c r="F43" i="24"/>
  <c r="G43" i="24"/>
  <c r="H43" i="24"/>
  <c r="C44" i="24"/>
  <c r="D44" i="24"/>
  <c r="E44" i="24"/>
  <c r="F44" i="24"/>
  <c r="G44" i="24"/>
  <c r="H44" i="24"/>
  <c r="C45" i="24"/>
  <c r="D45" i="24"/>
  <c r="E45" i="24"/>
  <c r="F45" i="24"/>
  <c r="G45" i="24"/>
  <c r="H45" i="24"/>
  <c r="C46" i="24"/>
  <c r="D46" i="24"/>
  <c r="E46" i="24"/>
  <c r="F46" i="24"/>
  <c r="G46" i="24"/>
  <c r="H46" i="24"/>
  <c r="C47" i="24"/>
  <c r="D47" i="24"/>
  <c r="E47" i="24"/>
  <c r="F47" i="24"/>
  <c r="G47" i="24"/>
  <c r="H47" i="24"/>
  <c r="C48" i="24"/>
  <c r="D48" i="24"/>
  <c r="E48" i="24"/>
  <c r="F48" i="24"/>
  <c r="G48" i="24"/>
  <c r="H48" i="24"/>
  <c r="C49" i="24"/>
  <c r="D49" i="24"/>
  <c r="E49" i="24"/>
  <c r="F49" i="24"/>
  <c r="G49" i="24"/>
  <c r="H49" i="24"/>
  <c r="C50" i="24"/>
  <c r="D50" i="24"/>
  <c r="E50" i="24"/>
  <c r="F50" i="24"/>
  <c r="G50" i="24"/>
  <c r="H50" i="24"/>
  <c r="C51" i="24"/>
  <c r="D51" i="24"/>
  <c r="E51" i="24"/>
  <c r="F51" i="24"/>
  <c r="G51" i="24"/>
  <c r="H51" i="24"/>
  <c r="B41" i="24"/>
  <c r="B42" i="24"/>
  <c r="B43" i="24"/>
  <c r="B44" i="24"/>
  <c r="B45" i="24"/>
  <c r="B46" i="24"/>
  <c r="B47" i="24"/>
  <c r="B48" i="24"/>
  <c r="B49" i="24"/>
  <c r="B50" i="24"/>
  <c r="B51" i="24"/>
  <c r="B40" i="24"/>
  <c r="C40" i="23"/>
  <c r="D40" i="23"/>
  <c r="E40" i="23"/>
  <c r="F40" i="23"/>
  <c r="C41" i="23"/>
  <c r="D41" i="23"/>
  <c r="E41" i="23"/>
  <c r="F41" i="23"/>
  <c r="C42" i="23"/>
  <c r="D42" i="23"/>
  <c r="E42" i="23"/>
  <c r="F42" i="23"/>
  <c r="C43" i="23"/>
  <c r="D43" i="23"/>
  <c r="E43" i="23"/>
  <c r="F43" i="23"/>
  <c r="C44" i="23"/>
  <c r="D44" i="23"/>
  <c r="E44" i="23"/>
  <c r="F44" i="23"/>
  <c r="C45" i="23"/>
  <c r="D45" i="23"/>
  <c r="E45" i="23"/>
  <c r="F45" i="23"/>
  <c r="C46" i="23"/>
  <c r="D46" i="23"/>
  <c r="E46" i="23"/>
  <c r="F46" i="23"/>
  <c r="C47" i="23"/>
  <c r="D47" i="23"/>
  <c r="E47" i="23"/>
  <c r="F47" i="23"/>
  <c r="C48" i="23"/>
  <c r="D48" i="23"/>
  <c r="E48" i="23"/>
  <c r="F48" i="23"/>
  <c r="C49" i="23"/>
  <c r="D49" i="23"/>
  <c r="E49" i="23"/>
  <c r="F49" i="23"/>
  <c r="C50" i="23"/>
  <c r="D50" i="23"/>
  <c r="E50" i="23"/>
  <c r="F50" i="23"/>
  <c r="C51" i="23"/>
  <c r="D51" i="23"/>
  <c r="E51" i="23"/>
  <c r="F51" i="23"/>
  <c r="B41" i="23"/>
  <c r="B42" i="23"/>
  <c r="B43" i="23"/>
  <c r="B44" i="23"/>
  <c r="B45" i="23"/>
  <c r="B46" i="23"/>
  <c r="B47" i="23"/>
  <c r="B48" i="23"/>
  <c r="B49" i="23"/>
  <c r="B50" i="23"/>
  <c r="B51" i="23"/>
  <c r="B40" i="23"/>
  <c r="C47" i="22" l="1"/>
  <c r="D47" i="22"/>
  <c r="E47" i="22"/>
  <c r="F47" i="22"/>
  <c r="G47" i="22"/>
  <c r="H47" i="22"/>
  <c r="I47" i="22"/>
  <c r="J47" i="22"/>
  <c r="C48" i="22"/>
  <c r="D48" i="22"/>
  <c r="E48" i="22"/>
  <c r="F48" i="22"/>
  <c r="G48" i="22"/>
  <c r="H48" i="22"/>
  <c r="I48" i="22"/>
  <c r="J48" i="22"/>
  <c r="C49" i="22"/>
  <c r="D49" i="22"/>
  <c r="E49" i="22"/>
  <c r="F49" i="22"/>
  <c r="G49" i="22"/>
  <c r="H49" i="22"/>
  <c r="I49" i="22"/>
  <c r="J49" i="22"/>
  <c r="C50" i="22"/>
  <c r="D50" i="22"/>
  <c r="E50" i="22"/>
  <c r="F50" i="22"/>
  <c r="G50" i="22"/>
  <c r="H50" i="22"/>
  <c r="I50" i="22"/>
  <c r="J50" i="22"/>
  <c r="C51" i="22"/>
  <c r="D51" i="22"/>
  <c r="E51" i="22"/>
  <c r="F51" i="22"/>
  <c r="G51" i="22"/>
  <c r="H51" i="22"/>
  <c r="I51" i="22"/>
  <c r="J51" i="22"/>
  <c r="C52" i="22"/>
  <c r="D52" i="22"/>
  <c r="E52" i="22"/>
  <c r="F52" i="22"/>
  <c r="G52" i="22"/>
  <c r="H52" i="22"/>
  <c r="I52" i="22"/>
  <c r="J52" i="22"/>
  <c r="C53" i="22"/>
  <c r="D53" i="22"/>
  <c r="E53" i="22"/>
  <c r="F53" i="22"/>
  <c r="G53" i="22"/>
  <c r="H53" i="22"/>
  <c r="I53" i="22"/>
  <c r="J53" i="22"/>
  <c r="C54" i="22"/>
  <c r="D54" i="22"/>
  <c r="E54" i="22"/>
  <c r="F54" i="22"/>
  <c r="G54" i="22"/>
  <c r="H54" i="22"/>
  <c r="I54" i="22"/>
  <c r="J54" i="22"/>
  <c r="C55" i="22"/>
  <c r="D55" i="22"/>
  <c r="E55" i="22"/>
  <c r="F55" i="22"/>
  <c r="G55" i="22"/>
  <c r="H55" i="22"/>
  <c r="I55" i="22"/>
  <c r="J55" i="22"/>
  <c r="C56" i="22"/>
  <c r="D56" i="22"/>
  <c r="E56" i="22"/>
  <c r="F56" i="22"/>
  <c r="G56" i="22"/>
  <c r="H56" i="22"/>
  <c r="I56" i="22"/>
  <c r="J56" i="22"/>
  <c r="C57" i="22"/>
  <c r="D57" i="22"/>
  <c r="E57" i="22"/>
  <c r="F57" i="22"/>
  <c r="G57" i="22"/>
  <c r="H57" i="22"/>
  <c r="I57" i="22"/>
  <c r="J57" i="22"/>
  <c r="C58" i="22"/>
  <c r="D58" i="22"/>
  <c r="E58" i="22"/>
  <c r="F58" i="22"/>
  <c r="G58" i="22"/>
  <c r="H58" i="22"/>
  <c r="I58" i="22"/>
  <c r="J58" i="22"/>
  <c r="C59" i="22"/>
  <c r="D59" i="22"/>
  <c r="E59" i="22"/>
  <c r="F59" i="22"/>
  <c r="G59" i="22"/>
  <c r="H59" i="22"/>
  <c r="I59" i="22"/>
  <c r="J59" i="22"/>
  <c r="C60" i="22"/>
  <c r="D60" i="22"/>
  <c r="E60" i="22"/>
  <c r="F60" i="22"/>
  <c r="G60" i="22"/>
  <c r="H60" i="22"/>
  <c r="I60" i="22"/>
  <c r="J60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47" i="22"/>
  <c r="J18" i="34"/>
  <c r="I18" i="34"/>
  <c r="H18" i="34"/>
  <c r="G18" i="34"/>
  <c r="F18" i="34"/>
  <c r="E18" i="34"/>
  <c r="D18" i="34"/>
  <c r="C18" i="34"/>
  <c r="B18" i="34"/>
  <c r="J17" i="34"/>
  <c r="I17" i="34"/>
  <c r="H17" i="34"/>
  <c r="G17" i="34"/>
  <c r="F17" i="34"/>
  <c r="E17" i="34"/>
  <c r="D17" i="34"/>
  <c r="C17" i="34"/>
  <c r="B17" i="34"/>
  <c r="J16" i="34"/>
  <c r="I16" i="34"/>
  <c r="H16" i="34"/>
  <c r="G16" i="34"/>
  <c r="F16" i="34"/>
  <c r="A20" i="34" s="1"/>
  <c r="E16" i="34"/>
  <c r="D16" i="34"/>
  <c r="C16" i="34"/>
  <c r="B16" i="34"/>
  <c r="J15" i="34"/>
  <c r="I15" i="34"/>
  <c r="H15" i="34"/>
  <c r="G15" i="34"/>
  <c r="F15" i="34"/>
  <c r="E15" i="34"/>
  <c r="D15" i="34"/>
  <c r="C15" i="34"/>
  <c r="B15" i="34"/>
  <c r="C4" i="34"/>
  <c r="D4" i="34"/>
  <c r="E4" i="34"/>
  <c r="F4" i="34"/>
  <c r="G4" i="34"/>
  <c r="H4" i="34"/>
  <c r="I4" i="34"/>
  <c r="J4" i="34"/>
  <c r="C5" i="34"/>
  <c r="D5" i="34"/>
  <c r="E5" i="34"/>
  <c r="F5" i="34"/>
  <c r="A10" i="34" s="1"/>
  <c r="G5" i="34"/>
  <c r="H5" i="34"/>
  <c r="I5" i="34"/>
  <c r="J5" i="34"/>
  <c r="C6" i="34"/>
  <c r="D6" i="34"/>
  <c r="E6" i="34"/>
  <c r="E27" i="34" s="1"/>
  <c r="F6" i="34"/>
  <c r="G6" i="34"/>
  <c r="H6" i="34"/>
  <c r="I6" i="34"/>
  <c r="I27" i="34" s="1"/>
  <c r="J6" i="34"/>
  <c r="C7" i="34"/>
  <c r="D7" i="34"/>
  <c r="E7" i="34"/>
  <c r="F7" i="34"/>
  <c r="G7" i="34"/>
  <c r="H7" i="34"/>
  <c r="I7" i="34"/>
  <c r="J7" i="34"/>
  <c r="B5" i="34"/>
  <c r="B6" i="34"/>
  <c r="B7" i="34"/>
  <c r="B4" i="34"/>
  <c r="D25" i="33"/>
  <c r="E25" i="33"/>
  <c r="F25" i="33"/>
  <c r="D26" i="33"/>
  <c r="E26" i="33"/>
  <c r="F26" i="33"/>
  <c r="D27" i="33"/>
  <c r="E27" i="33"/>
  <c r="F27" i="33"/>
  <c r="D28" i="33"/>
  <c r="E28" i="33"/>
  <c r="F28" i="33"/>
  <c r="D25" i="32"/>
  <c r="E25" i="32"/>
  <c r="D26" i="32"/>
  <c r="E26" i="32"/>
  <c r="D27" i="32"/>
  <c r="E27" i="32"/>
  <c r="D28" i="32"/>
  <c r="E28" i="32"/>
  <c r="J28" i="33"/>
  <c r="I28" i="33"/>
  <c r="H28" i="33"/>
  <c r="G28" i="33"/>
  <c r="C28" i="33"/>
  <c r="B28" i="33"/>
  <c r="J27" i="33"/>
  <c r="I27" i="33"/>
  <c r="H27" i="33"/>
  <c r="G27" i="33"/>
  <c r="C27" i="33"/>
  <c r="B27" i="33"/>
  <c r="J26" i="33"/>
  <c r="I26" i="33"/>
  <c r="H26" i="33"/>
  <c r="G26" i="33"/>
  <c r="C26" i="33"/>
  <c r="B26" i="33"/>
  <c r="J25" i="33"/>
  <c r="I25" i="33"/>
  <c r="H25" i="33"/>
  <c r="G25" i="33"/>
  <c r="C25" i="33"/>
  <c r="B25" i="33"/>
  <c r="J28" i="32"/>
  <c r="I28" i="32"/>
  <c r="H28" i="32"/>
  <c r="G28" i="32"/>
  <c r="F28" i="32"/>
  <c r="C28" i="32"/>
  <c r="B28" i="32"/>
  <c r="J27" i="32"/>
  <c r="I27" i="32"/>
  <c r="H27" i="32"/>
  <c r="G27" i="32"/>
  <c r="F27" i="32"/>
  <c r="C27" i="32"/>
  <c r="B27" i="32"/>
  <c r="J26" i="32"/>
  <c r="I26" i="32"/>
  <c r="H26" i="32"/>
  <c r="G26" i="32"/>
  <c r="F26" i="32"/>
  <c r="C26" i="32"/>
  <c r="B26" i="32"/>
  <c r="J25" i="32"/>
  <c r="I25" i="32"/>
  <c r="H25" i="32"/>
  <c r="G25" i="32"/>
  <c r="F25" i="32"/>
  <c r="C25" i="32"/>
  <c r="B25" i="32"/>
  <c r="C45" i="31"/>
  <c r="D45" i="31"/>
  <c r="E45" i="31"/>
  <c r="F45" i="31"/>
  <c r="G45" i="31"/>
  <c r="H45" i="31"/>
  <c r="C46" i="31"/>
  <c r="D46" i="31"/>
  <c r="E46" i="31"/>
  <c r="F46" i="31"/>
  <c r="G46" i="31"/>
  <c r="H46" i="31"/>
  <c r="C47" i="31"/>
  <c r="D47" i="31"/>
  <c r="E47" i="31"/>
  <c r="F47" i="31"/>
  <c r="G47" i="31"/>
  <c r="H47" i="31"/>
  <c r="C48" i="31"/>
  <c r="D48" i="31"/>
  <c r="E48" i="31"/>
  <c r="F48" i="31"/>
  <c r="G48" i="31"/>
  <c r="H48" i="31"/>
  <c r="C49" i="31"/>
  <c r="D49" i="31"/>
  <c r="E49" i="31"/>
  <c r="F49" i="31"/>
  <c r="G49" i="31"/>
  <c r="H49" i="31"/>
  <c r="C50" i="31"/>
  <c r="D50" i="31"/>
  <c r="E50" i="31"/>
  <c r="F50" i="31"/>
  <c r="G50" i="31"/>
  <c r="H50" i="31"/>
  <c r="C51" i="31"/>
  <c r="D51" i="31"/>
  <c r="E51" i="31"/>
  <c r="F51" i="31"/>
  <c r="G51" i="31"/>
  <c r="H51" i="31"/>
  <c r="C52" i="31"/>
  <c r="D52" i="31"/>
  <c r="E52" i="31"/>
  <c r="F52" i="31"/>
  <c r="G52" i="31"/>
  <c r="H52" i="31"/>
  <c r="C53" i="31"/>
  <c r="D53" i="31"/>
  <c r="E53" i="31"/>
  <c r="F53" i="31"/>
  <c r="G53" i="31"/>
  <c r="H53" i="31"/>
  <c r="C54" i="31"/>
  <c r="D54" i="31"/>
  <c r="E54" i="31"/>
  <c r="F54" i="31"/>
  <c r="G54" i="31"/>
  <c r="H54" i="31"/>
  <c r="C55" i="31"/>
  <c r="D55" i="31"/>
  <c r="E55" i="31"/>
  <c r="F55" i="31"/>
  <c r="G55" i="31"/>
  <c r="H55" i="31"/>
  <c r="C56" i="31"/>
  <c r="D56" i="31"/>
  <c r="E56" i="31"/>
  <c r="F56" i="31"/>
  <c r="G56" i="31"/>
  <c r="H56" i="31"/>
  <c r="C57" i="31"/>
  <c r="D57" i="31"/>
  <c r="E57" i="31"/>
  <c r="F57" i="31"/>
  <c r="G57" i="31"/>
  <c r="H57" i="31"/>
  <c r="C58" i="31"/>
  <c r="D58" i="31"/>
  <c r="E58" i="31"/>
  <c r="F58" i="31"/>
  <c r="G58" i="31"/>
  <c r="H58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45" i="31"/>
  <c r="C45" i="30"/>
  <c r="D45" i="30"/>
  <c r="E45" i="30"/>
  <c r="F45" i="30"/>
  <c r="G45" i="30"/>
  <c r="H45" i="30"/>
  <c r="C46" i="30"/>
  <c r="D46" i="30"/>
  <c r="E46" i="30"/>
  <c r="F46" i="30"/>
  <c r="G46" i="30"/>
  <c r="H46" i="30"/>
  <c r="C47" i="30"/>
  <c r="D47" i="30"/>
  <c r="E47" i="30"/>
  <c r="F47" i="30"/>
  <c r="G47" i="30"/>
  <c r="H47" i="30"/>
  <c r="C48" i="30"/>
  <c r="D48" i="30"/>
  <c r="E48" i="30"/>
  <c r="F48" i="30"/>
  <c r="G48" i="30"/>
  <c r="H48" i="30"/>
  <c r="C49" i="30"/>
  <c r="D49" i="30"/>
  <c r="E49" i="30"/>
  <c r="F49" i="30"/>
  <c r="G49" i="30"/>
  <c r="H49" i="30"/>
  <c r="C50" i="30"/>
  <c r="D50" i="30"/>
  <c r="E50" i="30"/>
  <c r="F50" i="30"/>
  <c r="G50" i="30"/>
  <c r="H50" i="30"/>
  <c r="C51" i="30"/>
  <c r="D51" i="30"/>
  <c r="E51" i="30"/>
  <c r="F51" i="30"/>
  <c r="G51" i="30"/>
  <c r="H51" i="30"/>
  <c r="C52" i="30"/>
  <c r="D52" i="30"/>
  <c r="E52" i="30"/>
  <c r="F52" i="30"/>
  <c r="G52" i="30"/>
  <c r="H52" i="30"/>
  <c r="C53" i="30"/>
  <c r="D53" i="30"/>
  <c r="E53" i="30"/>
  <c r="F53" i="30"/>
  <c r="G53" i="30"/>
  <c r="H53" i="30"/>
  <c r="C54" i="30"/>
  <c r="D54" i="30"/>
  <c r="E54" i="30"/>
  <c r="F54" i="30"/>
  <c r="G54" i="30"/>
  <c r="H54" i="30"/>
  <c r="C55" i="30"/>
  <c r="D55" i="30"/>
  <c r="E55" i="30"/>
  <c r="F55" i="30"/>
  <c r="G55" i="30"/>
  <c r="H55" i="30"/>
  <c r="C56" i="30"/>
  <c r="D56" i="30"/>
  <c r="E56" i="30"/>
  <c r="F56" i="30"/>
  <c r="G56" i="30"/>
  <c r="H56" i="30"/>
  <c r="C57" i="30"/>
  <c r="D57" i="30"/>
  <c r="E57" i="30"/>
  <c r="F57" i="30"/>
  <c r="G57" i="30"/>
  <c r="H57" i="30"/>
  <c r="C58" i="30"/>
  <c r="D58" i="30"/>
  <c r="E58" i="30"/>
  <c r="F58" i="30"/>
  <c r="G58" i="30"/>
  <c r="H58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45" i="30"/>
  <c r="C56" i="21"/>
  <c r="H38" i="21"/>
  <c r="G38" i="21"/>
  <c r="F38" i="21"/>
  <c r="E38" i="21"/>
  <c r="D38" i="21"/>
  <c r="C38" i="21"/>
  <c r="B38" i="21"/>
  <c r="H37" i="21"/>
  <c r="G37" i="21"/>
  <c r="F37" i="21"/>
  <c r="E37" i="21"/>
  <c r="D37" i="21"/>
  <c r="C37" i="21"/>
  <c r="B37" i="21"/>
  <c r="H36" i="21"/>
  <c r="G36" i="21"/>
  <c r="F36" i="21"/>
  <c r="E36" i="21"/>
  <c r="D36" i="21"/>
  <c r="C36" i="21"/>
  <c r="B36" i="21"/>
  <c r="H35" i="21"/>
  <c r="G35" i="21"/>
  <c r="F35" i="21"/>
  <c r="E35" i="21"/>
  <c r="D35" i="21"/>
  <c r="C35" i="21"/>
  <c r="B35" i="21"/>
  <c r="H34" i="21"/>
  <c r="G34" i="21"/>
  <c r="F34" i="21"/>
  <c r="E34" i="21"/>
  <c r="D34" i="21"/>
  <c r="C34" i="21"/>
  <c r="B34" i="21"/>
  <c r="H33" i="21"/>
  <c r="G33" i="21"/>
  <c r="F33" i="21"/>
  <c r="E33" i="21"/>
  <c r="D33" i="21"/>
  <c r="C33" i="21"/>
  <c r="B33" i="21"/>
  <c r="H32" i="21"/>
  <c r="G32" i="21"/>
  <c r="F32" i="21"/>
  <c r="E32" i="21"/>
  <c r="D32" i="21"/>
  <c r="C32" i="21"/>
  <c r="B32" i="21"/>
  <c r="H31" i="21"/>
  <c r="G31" i="21"/>
  <c r="F31" i="21"/>
  <c r="E31" i="21"/>
  <c r="D31" i="21"/>
  <c r="C31" i="21"/>
  <c r="B31" i="21"/>
  <c r="H30" i="21"/>
  <c r="G30" i="21"/>
  <c r="F30" i="21"/>
  <c r="E30" i="21"/>
  <c r="D30" i="21"/>
  <c r="C30" i="21"/>
  <c r="B30" i="21"/>
  <c r="H29" i="21"/>
  <c r="G29" i="21"/>
  <c r="F29" i="21"/>
  <c r="E29" i="21"/>
  <c r="D29" i="21"/>
  <c r="C29" i="21"/>
  <c r="B29" i="21"/>
  <c r="H28" i="21"/>
  <c r="G28" i="21"/>
  <c r="F28" i="21"/>
  <c r="E28" i="21"/>
  <c r="D28" i="21"/>
  <c r="C28" i="21"/>
  <c r="B28" i="21"/>
  <c r="H27" i="21"/>
  <c r="G27" i="21"/>
  <c r="F27" i="21"/>
  <c r="E27" i="21"/>
  <c r="D27" i="21"/>
  <c r="C27" i="21"/>
  <c r="B27" i="21"/>
  <c r="H26" i="21"/>
  <c r="G26" i="21"/>
  <c r="F26" i="21"/>
  <c r="E26" i="21"/>
  <c r="D26" i="21"/>
  <c r="C26" i="21"/>
  <c r="A40" i="21" s="1"/>
  <c r="B26" i="21"/>
  <c r="H25" i="21"/>
  <c r="G25" i="21"/>
  <c r="F25" i="21"/>
  <c r="E25" i="21"/>
  <c r="D25" i="21"/>
  <c r="C25" i="21"/>
  <c r="B25" i="21"/>
  <c r="C4" i="21"/>
  <c r="D4" i="21"/>
  <c r="E4" i="21"/>
  <c r="F4" i="21"/>
  <c r="G4" i="21"/>
  <c r="H4" i="21"/>
  <c r="C5" i="21"/>
  <c r="A20" i="21" s="1"/>
  <c r="D5" i="21"/>
  <c r="E5" i="21"/>
  <c r="F5" i="21"/>
  <c r="G5" i="21"/>
  <c r="H5" i="21"/>
  <c r="C6" i="21"/>
  <c r="D6" i="21"/>
  <c r="E6" i="21"/>
  <c r="F6" i="21"/>
  <c r="G6" i="21"/>
  <c r="H6" i="21"/>
  <c r="C7" i="21"/>
  <c r="D7" i="21"/>
  <c r="E7" i="21"/>
  <c r="F7" i="21"/>
  <c r="G7" i="21"/>
  <c r="H7" i="21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4" i="21"/>
  <c r="C45" i="29"/>
  <c r="D45" i="29"/>
  <c r="E45" i="29"/>
  <c r="F45" i="29"/>
  <c r="C46" i="29"/>
  <c r="D46" i="29"/>
  <c r="E46" i="29"/>
  <c r="F46" i="29"/>
  <c r="C47" i="29"/>
  <c r="D47" i="29"/>
  <c r="E47" i="29"/>
  <c r="F47" i="29"/>
  <c r="C48" i="29"/>
  <c r="D48" i="29"/>
  <c r="E48" i="29"/>
  <c r="F48" i="29"/>
  <c r="C49" i="29"/>
  <c r="D49" i="29"/>
  <c r="E49" i="29"/>
  <c r="F49" i="29"/>
  <c r="C50" i="29"/>
  <c r="D50" i="29"/>
  <c r="E50" i="29"/>
  <c r="F50" i="29"/>
  <c r="C51" i="29"/>
  <c r="D51" i="29"/>
  <c r="E51" i="29"/>
  <c r="F51" i="29"/>
  <c r="C52" i="29"/>
  <c r="D52" i="29"/>
  <c r="E52" i="29"/>
  <c r="F52" i="29"/>
  <c r="C53" i="29"/>
  <c r="D53" i="29"/>
  <c r="E53" i="29"/>
  <c r="F53" i="29"/>
  <c r="C54" i="29"/>
  <c r="D54" i="29"/>
  <c r="E54" i="29"/>
  <c r="F54" i="29"/>
  <c r="C55" i="29"/>
  <c r="D55" i="29"/>
  <c r="E55" i="29"/>
  <c r="F55" i="29"/>
  <c r="C56" i="29"/>
  <c r="D56" i="29"/>
  <c r="E56" i="29"/>
  <c r="F56" i="29"/>
  <c r="C57" i="29"/>
  <c r="D57" i="29"/>
  <c r="E57" i="29"/>
  <c r="F57" i="29"/>
  <c r="C58" i="29"/>
  <c r="D58" i="29"/>
  <c r="E58" i="29"/>
  <c r="F58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45" i="29"/>
  <c r="C45" i="28"/>
  <c r="D45" i="28"/>
  <c r="E45" i="28"/>
  <c r="F45" i="28"/>
  <c r="C46" i="28"/>
  <c r="D46" i="28"/>
  <c r="E46" i="28"/>
  <c r="F46" i="28"/>
  <c r="C47" i="28"/>
  <c r="D47" i="28"/>
  <c r="E47" i="28"/>
  <c r="F47" i="28"/>
  <c r="C48" i="28"/>
  <c r="D48" i="28"/>
  <c r="E48" i="28"/>
  <c r="F48" i="28"/>
  <c r="C49" i="28"/>
  <c r="D49" i="28"/>
  <c r="E49" i="28"/>
  <c r="F49" i="28"/>
  <c r="C50" i="28"/>
  <c r="D50" i="28"/>
  <c r="E50" i="28"/>
  <c r="F50" i="28"/>
  <c r="C51" i="28"/>
  <c r="D51" i="28"/>
  <c r="E51" i="28"/>
  <c r="F51" i="28"/>
  <c r="C52" i="28"/>
  <c r="D52" i="28"/>
  <c r="E52" i="28"/>
  <c r="F52" i="28"/>
  <c r="C53" i="28"/>
  <c r="D53" i="28"/>
  <c r="E53" i="28"/>
  <c r="F53" i="28"/>
  <c r="C54" i="28"/>
  <c r="D54" i="28"/>
  <c r="E54" i="28"/>
  <c r="F54" i="28"/>
  <c r="C55" i="28"/>
  <c r="D55" i="28"/>
  <c r="E55" i="28"/>
  <c r="F55" i="28"/>
  <c r="C56" i="28"/>
  <c r="D56" i="28"/>
  <c r="E56" i="28"/>
  <c r="F56" i="28"/>
  <c r="C57" i="28"/>
  <c r="D57" i="28"/>
  <c r="E57" i="28"/>
  <c r="F57" i="28"/>
  <c r="C58" i="28"/>
  <c r="D58" i="28"/>
  <c r="E58" i="28"/>
  <c r="F58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45" i="28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B31" i="10"/>
  <c r="F30" i="10"/>
  <c r="E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A40" i="10" s="1"/>
  <c r="C26" i="10"/>
  <c r="B26" i="10"/>
  <c r="F25" i="10"/>
  <c r="E25" i="10"/>
  <c r="D25" i="10"/>
  <c r="C25" i="10"/>
  <c r="B25" i="10"/>
  <c r="C4" i="10"/>
  <c r="D4" i="10"/>
  <c r="E4" i="10"/>
  <c r="F4" i="10"/>
  <c r="C5" i="10"/>
  <c r="D5" i="10"/>
  <c r="A20" i="10" s="1"/>
  <c r="E5" i="10"/>
  <c r="F5" i="10"/>
  <c r="C6" i="10"/>
  <c r="D6" i="10"/>
  <c r="E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4" i="10"/>
  <c r="B45" i="21" l="1"/>
  <c r="B54" i="21"/>
  <c r="B46" i="21"/>
  <c r="E56" i="21"/>
  <c r="C55" i="21"/>
  <c r="E52" i="21"/>
  <c r="C51" i="21"/>
  <c r="G49" i="21"/>
  <c r="C47" i="21"/>
  <c r="G45" i="21"/>
  <c r="B47" i="21"/>
  <c r="H57" i="21"/>
  <c r="F56" i="21"/>
  <c r="D55" i="21"/>
  <c r="F52" i="21"/>
  <c r="H49" i="21"/>
  <c r="F48" i="21"/>
  <c r="D47" i="21"/>
  <c r="H45" i="21"/>
  <c r="F45" i="21"/>
  <c r="D49" i="21"/>
  <c r="C45" i="10"/>
  <c r="E45" i="10"/>
  <c r="E55" i="10"/>
  <c r="E53" i="10"/>
  <c r="B53" i="21"/>
  <c r="F57" i="21"/>
  <c r="D56" i="21"/>
  <c r="F53" i="21"/>
  <c r="D52" i="21"/>
  <c r="F49" i="21"/>
  <c r="D48" i="21"/>
  <c r="C45" i="21"/>
  <c r="F45" i="10"/>
  <c r="F26" i="34"/>
  <c r="E26" i="34"/>
  <c r="D53" i="21"/>
  <c r="F50" i="21"/>
  <c r="H48" i="21"/>
  <c r="B49" i="21"/>
  <c r="F53" i="10"/>
  <c r="F57" i="10"/>
  <c r="F49" i="10"/>
  <c r="B57" i="10"/>
  <c r="B49" i="10"/>
  <c r="F55" i="10"/>
  <c r="F51" i="10"/>
  <c r="F47" i="10"/>
  <c r="B54" i="10"/>
  <c r="B46" i="10"/>
  <c r="C57" i="10"/>
  <c r="C55" i="10"/>
  <c r="C53" i="10"/>
  <c r="C51" i="10"/>
  <c r="C49" i="10"/>
  <c r="C47" i="10"/>
  <c r="E58" i="10"/>
  <c r="D45" i="10"/>
  <c r="D27" i="34"/>
  <c r="D28" i="34"/>
  <c r="D26" i="34"/>
  <c r="B25" i="34"/>
  <c r="B28" i="34"/>
  <c r="B55" i="10"/>
  <c r="B47" i="10"/>
  <c r="D57" i="10"/>
  <c r="D55" i="10"/>
  <c r="D51" i="10"/>
  <c r="D49" i="10"/>
  <c r="D47" i="10"/>
  <c r="J28" i="34"/>
  <c r="E25" i="34"/>
  <c r="J26" i="34"/>
  <c r="C25" i="34"/>
  <c r="H28" i="34"/>
  <c r="D25" i="34"/>
  <c r="C26" i="34"/>
  <c r="B27" i="34"/>
  <c r="C27" i="34"/>
  <c r="F25" i="34"/>
  <c r="F28" i="34"/>
  <c r="E28" i="34"/>
  <c r="J27" i="34"/>
  <c r="B26" i="34"/>
  <c r="F27" i="34"/>
  <c r="C28" i="34"/>
  <c r="J25" i="34"/>
  <c r="G27" i="34"/>
  <c r="I28" i="34"/>
  <c r="I26" i="34"/>
  <c r="I25" i="34"/>
  <c r="H27" i="34"/>
  <c r="H26" i="34"/>
  <c r="H25" i="34"/>
  <c r="G28" i="34"/>
  <c r="G26" i="34"/>
  <c r="G25" i="34"/>
  <c r="C48" i="21"/>
  <c r="E45" i="21"/>
  <c r="G55" i="21"/>
  <c r="C53" i="21"/>
  <c r="E46" i="21"/>
  <c r="B58" i="21"/>
  <c r="B50" i="21"/>
  <c r="E58" i="21"/>
  <c r="C57" i="21"/>
  <c r="E54" i="21"/>
  <c r="E50" i="21"/>
  <c r="C49" i="21"/>
  <c r="G47" i="21"/>
  <c r="G51" i="21"/>
  <c r="D45" i="21"/>
  <c r="B52" i="21"/>
  <c r="F58" i="21"/>
  <c r="H55" i="21"/>
  <c r="F54" i="21"/>
  <c r="F46" i="21"/>
  <c r="B57" i="21"/>
  <c r="B48" i="21"/>
  <c r="C58" i="21"/>
  <c r="B51" i="21"/>
  <c r="D57" i="21"/>
  <c r="C50" i="21"/>
  <c r="D51" i="21"/>
  <c r="E48" i="21"/>
  <c r="B55" i="21"/>
  <c r="G50" i="21"/>
  <c r="B56" i="21"/>
  <c r="G54" i="21"/>
  <c r="G57" i="21"/>
  <c r="G46" i="21"/>
  <c r="G53" i="21"/>
  <c r="H51" i="21"/>
  <c r="H47" i="21"/>
  <c r="H58" i="21"/>
  <c r="H54" i="21"/>
  <c r="H50" i="21"/>
  <c r="H46" i="21"/>
  <c r="H53" i="21"/>
  <c r="G58" i="21"/>
  <c r="E57" i="21"/>
  <c r="E53" i="21"/>
  <c r="C52" i="21"/>
  <c r="E49" i="21"/>
  <c r="D58" i="21"/>
  <c r="H56" i="21"/>
  <c r="F55" i="21"/>
  <c r="D54" i="21"/>
  <c r="H52" i="21"/>
  <c r="F51" i="21"/>
  <c r="D50" i="21"/>
  <c r="F47" i="21"/>
  <c r="D46" i="21"/>
  <c r="G56" i="21"/>
  <c r="E55" i="21"/>
  <c r="C54" i="21"/>
  <c r="G52" i="21"/>
  <c r="E51" i="21"/>
  <c r="G48" i="21"/>
  <c r="E47" i="21"/>
  <c r="C46" i="21"/>
  <c r="B45" i="10"/>
  <c r="B51" i="10"/>
  <c r="B58" i="10"/>
  <c r="B50" i="10"/>
  <c r="C58" i="10"/>
  <c r="C56" i="10"/>
  <c r="C54" i="10"/>
  <c r="C52" i="10"/>
  <c r="C50" i="10"/>
  <c r="C48" i="10"/>
  <c r="C46" i="10"/>
  <c r="E51" i="10"/>
  <c r="E47" i="10"/>
  <c r="D53" i="10"/>
  <c r="E48" i="10"/>
  <c r="E46" i="10"/>
  <c r="D50" i="10"/>
  <c r="D48" i="10"/>
  <c r="F58" i="10"/>
  <c r="F54" i="10"/>
  <c r="F52" i="10"/>
  <c r="F50" i="10"/>
  <c r="F48" i="10"/>
  <c r="F46" i="10"/>
  <c r="E56" i="10"/>
  <c r="E54" i="10"/>
  <c r="E52" i="10"/>
  <c r="E50" i="10"/>
  <c r="D58" i="10"/>
  <c r="D56" i="10"/>
  <c r="D54" i="10"/>
  <c r="D52" i="10"/>
  <c r="D46" i="10"/>
  <c r="F56" i="10"/>
  <c r="E57" i="10"/>
  <c r="E49" i="10"/>
  <c r="B53" i="10"/>
  <c r="B52" i="10"/>
  <c r="B56" i="10"/>
  <c r="B48" i="10"/>
  <c r="J23" i="8"/>
  <c r="I23" i="8"/>
  <c r="H23" i="8"/>
  <c r="G23" i="8"/>
  <c r="F23" i="8"/>
  <c r="E23" i="8"/>
  <c r="D23" i="8"/>
  <c r="C23" i="8"/>
  <c r="B23" i="8"/>
  <c r="J22" i="8"/>
  <c r="I22" i="8"/>
  <c r="H22" i="8"/>
  <c r="G22" i="8"/>
  <c r="F22" i="8"/>
  <c r="E22" i="8"/>
  <c r="D22" i="8"/>
  <c r="C22" i="8"/>
  <c r="B22" i="8"/>
  <c r="J21" i="8"/>
  <c r="I21" i="8"/>
  <c r="H21" i="8"/>
  <c r="G21" i="8"/>
  <c r="F21" i="8"/>
  <c r="E21" i="8"/>
  <c r="D21" i="8"/>
  <c r="C21" i="8"/>
  <c r="B21" i="8"/>
  <c r="J20" i="8"/>
  <c r="I20" i="8"/>
  <c r="H20" i="8"/>
  <c r="G20" i="8"/>
  <c r="F20" i="8"/>
  <c r="E20" i="8"/>
  <c r="D20" i="8"/>
  <c r="C20" i="8"/>
  <c r="B20" i="8"/>
  <c r="J19" i="8"/>
  <c r="I19" i="8"/>
  <c r="H19" i="8"/>
  <c r="G19" i="8"/>
  <c r="F19" i="8"/>
  <c r="E19" i="8"/>
  <c r="D19" i="8"/>
  <c r="C19" i="8"/>
  <c r="B19" i="8"/>
  <c r="J18" i="8"/>
  <c r="I18" i="8"/>
  <c r="H18" i="8"/>
  <c r="G18" i="8"/>
  <c r="F18" i="8"/>
  <c r="E18" i="8"/>
  <c r="D18" i="8"/>
  <c r="C18" i="8"/>
  <c r="B18" i="8"/>
  <c r="J17" i="8"/>
  <c r="I17" i="8"/>
  <c r="H17" i="8"/>
  <c r="G17" i="8"/>
  <c r="F17" i="8"/>
  <c r="E17" i="8"/>
  <c r="D17" i="8"/>
  <c r="C17" i="8"/>
  <c r="B17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B5" i="8"/>
  <c r="B6" i="8"/>
  <c r="B7" i="8"/>
  <c r="B8" i="8"/>
  <c r="B9" i="8"/>
  <c r="B10" i="8"/>
  <c r="B4" i="8"/>
  <c r="J35" i="20"/>
  <c r="I35" i="20"/>
  <c r="H35" i="20"/>
  <c r="G35" i="20"/>
  <c r="F35" i="20"/>
  <c r="E35" i="20"/>
  <c r="D35" i="20"/>
  <c r="C35" i="20"/>
  <c r="B35" i="20"/>
  <c r="J34" i="20"/>
  <c r="I34" i="20"/>
  <c r="H34" i="20"/>
  <c r="G34" i="20"/>
  <c r="F34" i="20"/>
  <c r="E34" i="20"/>
  <c r="D34" i="20"/>
  <c r="C34" i="20"/>
  <c r="B34" i="20"/>
  <c r="J33" i="20"/>
  <c r="I33" i="20"/>
  <c r="H33" i="20"/>
  <c r="G33" i="20"/>
  <c r="F33" i="20"/>
  <c r="E33" i="20"/>
  <c r="D33" i="20"/>
  <c r="C33" i="20"/>
  <c r="B33" i="20"/>
  <c r="J32" i="20"/>
  <c r="I32" i="20"/>
  <c r="H32" i="20"/>
  <c r="G32" i="20"/>
  <c r="F32" i="20"/>
  <c r="E32" i="20"/>
  <c r="D32" i="20"/>
  <c r="C32" i="20"/>
  <c r="B32" i="20"/>
  <c r="J31" i="20"/>
  <c r="I31" i="20"/>
  <c r="H31" i="20"/>
  <c r="G31" i="20"/>
  <c r="F31" i="20"/>
  <c r="E31" i="20"/>
  <c r="D31" i="20"/>
  <c r="C31" i="20"/>
  <c r="B31" i="20"/>
  <c r="J30" i="20"/>
  <c r="I30" i="20"/>
  <c r="H30" i="20"/>
  <c r="G30" i="20"/>
  <c r="F30" i="20"/>
  <c r="E30" i="20"/>
  <c r="D30" i="20"/>
  <c r="C30" i="20"/>
  <c r="B30" i="20"/>
  <c r="J29" i="20"/>
  <c r="I29" i="20"/>
  <c r="H29" i="20"/>
  <c r="G29" i="20"/>
  <c r="F29" i="20"/>
  <c r="E29" i="20"/>
  <c r="D29" i="20"/>
  <c r="C29" i="20"/>
  <c r="B29" i="20"/>
  <c r="J35" i="19"/>
  <c r="I35" i="19"/>
  <c r="H35" i="19"/>
  <c r="G35" i="19"/>
  <c r="F35" i="19"/>
  <c r="E35" i="19"/>
  <c r="D35" i="19"/>
  <c r="C35" i="19"/>
  <c r="B35" i="19"/>
  <c r="J34" i="19"/>
  <c r="I34" i="19"/>
  <c r="H34" i="19"/>
  <c r="G34" i="19"/>
  <c r="F34" i="19"/>
  <c r="E34" i="19"/>
  <c r="D34" i="19"/>
  <c r="C34" i="19"/>
  <c r="B34" i="19"/>
  <c r="J33" i="19"/>
  <c r="I33" i="19"/>
  <c r="H33" i="19"/>
  <c r="G33" i="19"/>
  <c r="F33" i="19"/>
  <c r="E33" i="19"/>
  <c r="D33" i="19"/>
  <c r="C33" i="19"/>
  <c r="B33" i="19"/>
  <c r="J32" i="19"/>
  <c r="I32" i="19"/>
  <c r="H32" i="19"/>
  <c r="G32" i="19"/>
  <c r="F32" i="19"/>
  <c r="E32" i="19"/>
  <c r="D32" i="19"/>
  <c r="C32" i="19"/>
  <c r="B32" i="19"/>
  <c r="J31" i="19"/>
  <c r="I31" i="19"/>
  <c r="H31" i="19"/>
  <c r="G31" i="19"/>
  <c r="F31" i="19"/>
  <c r="E31" i="19"/>
  <c r="D31" i="19"/>
  <c r="C31" i="19"/>
  <c r="B31" i="19"/>
  <c r="J30" i="19"/>
  <c r="I30" i="19"/>
  <c r="H30" i="19"/>
  <c r="G30" i="19"/>
  <c r="F30" i="19"/>
  <c r="E30" i="19"/>
  <c r="D30" i="19"/>
  <c r="C30" i="19"/>
  <c r="B30" i="19"/>
  <c r="J29" i="19"/>
  <c r="I29" i="19"/>
  <c r="H29" i="19"/>
  <c r="G29" i="19"/>
  <c r="F29" i="19"/>
  <c r="E29" i="19"/>
  <c r="D29" i="19"/>
  <c r="C29" i="19"/>
  <c r="B29" i="19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F17" i="7"/>
  <c r="E17" i="7"/>
  <c r="D17" i="7"/>
  <c r="C17" i="7"/>
  <c r="B17" i="7"/>
  <c r="C4" i="7"/>
  <c r="D4" i="7"/>
  <c r="E4" i="7"/>
  <c r="F4" i="7"/>
  <c r="G4" i="7"/>
  <c r="H4" i="7"/>
  <c r="C5" i="7"/>
  <c r="D5" i="7"/>
  <c r="E5" i="7"/>
  <c r="F5" i="7"/>
  <c r="G5" i="7"/>
  <c r="H5" i="7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B5" i="7"/>
  <c r="B6" i="7"/>
  <c r="B7" i="7"/>
  <c r="B8" i="7"/>
  <c r="B9" i="7"/>
  <c r="B10" i="7"/>
  <c r="B4" i="7"/>
  <c r="H35" i="18"/>
  <c r="G35" i="18"/>
  <c r="F35" i="18"/>
  <c r="E35" i="18"/>
  <c r="D35" i="18"/>
  <c r="C35" i="18"/>
  <c r="B35" i="18"/>
  <c r="H34" i="18"/>
  <c r="G34" i="18"/>
  <c r="F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35" i="17"/>
  <c r="G35" i="17"/>
  <c r="F35" i="17"/>
  <c r="E35" i="17"/>
  <c r="D35" i="17"/>
  <c r="C35" i="17"/>
  <c r="B35" i="17"/>
  <c r="H34" i="17"/>
  <c r="G34" i="17"/>
  <c r="F34" i="17"/>
  <c r="E34" i="17"/>
  <c r="D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B5" i="6"/>
  <c r="B6" i="6"/>
  <c r="B7" i="6"/>
  <c r="B8" i="6"/>
  <c r="B9" i="6"/>
  <c r="B10" i="6"/>
  <c r="B11" i="6"/>
  <c r="B4" i="6"/>
  <c r="D38" i="16"/>
  <c r="C38" i="16"/>
  <c r="B38" i="16"/>
  <c r="D37" i="16"/>
  <c r="C37" i="16"/>
  <c r="B37" i="16"/>
  <c r="D36" i="16"/>
  <c r="C36" i="16"/>
  <c r="B36" i="16"/>
  <c r="D35" i="16"/>
  <c r="C35" i="16"/>
  <c r="B35" i="16"/>
  <c r="D34" i="16"/>
  <c r="C34" i="16"/>
  <c r="B34" i="16"/>
  <c r="D33" i="16"/>
  <c r="C33" i="16"/>
  <c r="B33" i="16"/>
  <c r="D32" i="16"/>
  <c r="C32" i="16"/>
  <c r="B32" i="16"/>
  <c r="D31" i="16"/>
  <c r="C31" i="16"/>
  <c r="B31" i="16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B5" i="4"/>
  <c r="B6" i="4"/>
  <c r="B7" i="4"/>
  <c r="B8" i="4"/>
  <c r="B9" i="4"/>
  <c r="B10" i="4"/>
  <c r="B11" i="4"/>
  <c r="B4" i="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B20" i="2"/>
  <c r="B21" i="2"/>
  <c r="B22" i="2"/>
  <c r="B23" i="2"/>
  <c r="B24" i="2"/>
  <c r="B25" i="2"/>
  <c r="B26" i="2"/>
  <c r="B27" i="2"/>
  <c r="B19" i="2"/>
  <c r="J41" i="12"/>
  <c r="I41" i="12"/>
  <c r="H41" i="12"/>
  <c r="G41" i="12"/>
  <c r="F41" i="12"/>
  <c r="E41" i="12"/>
  <c r="D41" i="12"/>
  <c r="C41" i="12"/>
  <c r="B41" i="12"/>
  <c r="J40" i="12"/>
  <c r="I40" i="12"/>
  <c r="H40" i="12"/>
  <c r="G40" i="12"/>
  <c r="F40" i="12"/>
  <c r="E40" i="12"/>
  <c r="D40" i="12"/>
  <c r="C40" i="12"/>
  <c r="B40" i="12"/>
  <c r="J39" i="12"/>
  <c r="I39" i="12"/>
  <c r="H39" i="12"/>
  <c r="G39" i="12"/>
  <c r="F39" i="12"/>
  <c r="E39" i="12"/>
  <c r="D39" i="12"/>
  <c r="C39" i="12"/>
  <c r="B39" i="12"/>
  <c r="J38" i="12"/>
  <c r="I38" i="12"/>
  <c r="H38" i="12"/>
  <c r="G38" i="12"/>
  <c r="F38" i="12"/>
  <c r="E38" i="12"/>
  <c r="D38" i="12"/>
  <c r="C38" i="12"/>
  <c r="B38" i="12"/>
  <c r="J37" i="12"/>
  <c r="I37" i="12"/>
  <c r="H37" i="12"/>
  <c r="G37" i="12"/>
  <c r="F37" i="12"/>
  <c r="E37" i="12"/>
  <c r="D37" i="12"/>
  <c r="C37" i="12"/>
  <c r="B37" i="12"/>
  <c r="J36" i="12"/>
  <c r="I36" i="12"/>
  <c r="H36" i="12"/>
  <c r="G36" i="12"/>
  <c r="F36" i="12"/>
  <c r="E36" i="12"/>
  <c r="D36" i="12"/>
  <c r="C36" i="12"/>
  <c r="B36" i="12"/>
  <c r="J35" i="12"/>
  <c r="I35" i="12"/>
  <c r="H35" i="12"/>
  <c r="G35" i="12"/>
  <c r="F35" i="12"/>
  <c r="E35" i="12"/>
  <c r="D35" i="12"/>
  <c r="C35" i="12"/>
  <c r="B35" i="12"/>
  <c r="J34" i="12"/>
  <c r="I34" i="12"/>
  <c r="H34" i="12"/>
  <c r="G34" i="12"/>
  <c r="F34" i="12"/>
  <c r="E34" i="12"/>
  <c r="D34" i="12"/>
  <c r="C34" i="12"/>
  <c r="B34" i="12"/>
  <c r="J33" i="12"/>
  <c r="I33" i="12"/>
  <c r="H33" i="12"/>
  <c r="G33" i="12"/>
  <c r="F33" i="12"/>
  <c r="E33" i="12"/>
  <c r="D33" i="12"/>
  <c r="C33" i="12"/>
  <c r="B33" i="12"/>
  <c r="J41" i="11"/>
  <c r="I41" i="11"/>
  <c r="H41" i="11"/>
  <c r="G41" i="11"/>
  <c r="F41" i="11"/>
  <c r="E41" i="11"/>
  <c r="D41" i="11"/>
  <c r="C41" i="11"/>
  <c r="B41" i="11"/>
  <c r="J40" i="11"/>
  <c r="I40" i="11"/>
  <c r="H40" i="11"/>
  <c r="G40" i="11"/>
  <c r="F40" i="11"/>
  <c r="E40" i="11"/>
  <c r="D40" i="11"/>
  <c r="C40" i="11"/>
  <c r="B40" i="11"/>
  <c r="J39" i="11"/>
  <c r="I39" i="11"/>
  <c r="H39" i="11"/>
  <c r="G39" i="11"/>
  <c r="F39" i="11"/>
  <c r="E39" i="11"/>
  <c r="D39" i="11"/>
  <c r="C39" i="11"/>
  <c r="B39" i="11"/>
  <c r="J38" i="11"/>
  <c r="I38" i="11"/>
  <c r="H38" i="11"/>
  <c r="G38" i="11"/>
  <c r="F38" i="11"/>
  <c r="E38" i="11"/>
  <c r="D38" i="11"/>
  <c r="C38" i="11"/>
  <c r="B38" i="11"/>
  <c r="J37" i="11"/>
  <c r="I37" i="11"/>
  <c r="H37" i="11"/>
  <c r="G37" i="11"/>
  <c r="F37" i="11"/>
  <c r="E37" i="11"/>
  <c r="D37" i="11"/>
  <c r="C37" i="11"/>
  <c r="B37" i="11"/>
  <c r="J36" i="11"/>
  <c r="I36" i="11"/>
  <c r="H36" i="11"/>
  <c r="G36" i="11"/>
  <c r="F36" i="11"/>
  <c r="E36" i="11"/>
  <c r="D36" i="11"/>
  <c r="C36" i="11"/>
  <c r="B36" i="11"/>
  <c r="J35" i="11"/>
  <c r="I35" i="11"/>
  <c r="H35" i="11"/>
  <c r="G35" i="11"/>
  <c r="F35" i="11"/>
  <c r="E35" i="11"/>
  <c r="D35" i="11"/>
  <c r="C35" i="11"/>
  <c r="B35" i="11"/>
  <c r="J34" i="11"/>
  <c r="I34" i="11"/>
  <c r="H34" i="11"/>
  <c r="G34" i="11"/>
  <c r="F34" i="11"/>
  <c r="E34" i="11"/>
  <c r="D34" i="11"/>
  <c r="C34" i="11"/>
  <c r="B34" i="11"/>
  <c r="J33" i="11"/>
  <c r="I33" i="11"/>
  <c r="H33" i="11"/>
  <c r="G33" i="11"/>
  <c r="F33" i="11"/>
  <c r="E33" i="11"/>
  <c r="D33" i="11"/>
  <c r="C33" i="11"/>
  <c r="B33" i="11"/>
  <c r="E29" i="8" l="1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J35" i="8"/>
  <c r="I35" i="8"/>
  <c r="H35" i="8"/>
  <c r="G35" i="8"/>
  <c r="D35" i="8"/>
  <c r="C35" i="8"/>
  <c r="B35" i="8"/>
  <c r="J34" i="8"/>
  <c r="I34" i="8"/>
  <c r="H34" i="8"/>
  <c r="G34" i="8"/>
  <c r="D34" i="8"/>
  <c r="C34" i="8"/>
  <c r="B34" i="8"/>
  <c r="J33" i="8"/>
  <c r="I33" i="8"/>
  <c r="H33" i="8"/>
  <c r="G33" i="8"/>
  <c r="D33" i="8"/>
  <c r="C33" i="8"/>
  <c r="B33" i="8"/>
  <c r="J32" i="8"/>
  <c r="I32" i="8"/>
  <c r="H32" i="8"/>
  <c r="G32" i="8"/>
  <c r="D32" i="8"/>
  <c r="C32" i="8"/>
  <c r="B32" i="8"/>
  <c r="J31" i="8"/>
  <c r="I31" i="8"/>
  <c r="H31" i="8"/>
  <c r="G31" i="8"/>
  <c r="D31" i="8"/>
  <c r="C31" i="8"/>
  <c r="B31" i="8"/>
  <c r="J30" i="8"/>
  <c r="I30" i="8"/>
  <c r="H30" i="8"/>
  <c r="G30" i="8"/>
  <c r="D30" i="8"/>
  <c r="C30" i="8"/>
  <c r="B30" i="8"/>
  <c r="J29" i="8"/>
  <c r="I29" i="8"/>
  <c r="H29" i="8"/>
  <c r="G29" i="8"/>
  <c r="D29" i="8"/>
  <c r="C29" i="8"/>
  <c r="B29" i="8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B35" i="7"/>
  <c r="B34" i="7"/>
  <c r="B33" i="7"/>
  <c r="B32" i="7"/>
  <c r="B31" i="7"/>
  <c r="B30" i="7"/>
  <c r="B29" i="7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8" i="4"/>
  <c r="B31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B34" i="2"/>
  <c r="B35" i="2"/>
  <c r="B36" i="2"/>
  <c r="B37" i="2"/>
  <c r="B38" i="2"/>
  <c r="B39" i="2"/>
  <c r="B40" i="2"/>
  <c r="B41" i="2"/>
  <c r="B33" i="2"/>
  <c r="B92" i="1"/>
  <c r="C92" i="1"/>
  <c r="D92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D67" i="1"/>
  <c r="C67" i="1"/>
  <c r="B67" i="1"/>
</calcChain>
</file>

<file path=xl/sharedStrings.xml><?xml version="1.0" encoding="utf-8"?>
<sst xmlns="http://schemas.openxmlformats.org/spreadsheetml/2006/main" count="3192" uniqueCount="751">
  <si>
    <t>Population par sexe et âge quinquennal</t>
  </si>
  <si>
    <t>Hommes</t>
  </si>
  <si>
    <t>Femmes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</si>
  <si>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</si>
  <si>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</si>
  <si>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</si>
  <si>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</si>
  <si>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</si>
  <si>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</si>
  <si>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</si>
  <si>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</si>
  <si>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</si>
  <si>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</si>
  <si>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</si>
  <si>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</si>
  <si>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</si>
  <si>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</si>
  <si>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</si>
  <si>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</si>
  <si>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</si>
  <si>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</si>
  <si>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</si>
  <si>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</si>
  <si>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à 104 ans</t>
  </si>
  <si>
    <t>105 à 109 ans</t>
  </si>
  <si>
    <t>110 à 114 ans</t>
  </si>
  <si>
    <t>115 à 119 ans</t>
  </si>
  <si>
    <t>120 ans ou plus</t>
  </si>
  <si>
    <t>Population totale</t>
  </si>
  <si>
    <t>Population par âge et catégorie de population</t>
  </si>
  <si>
    <t>20-24 ans</t>
  </si>
  <si>
    <t>25-39 ans</t>
  </si>
  <si>
    <t>40-54 ans</t>
  </si>
  <si>
    <t>55-64 ans</t>
  </si>
  <si>
    <t>65-79 ans</t>
  </si>
  <si>
    <t>Moins de 15 ans</t>
  </si>
  <si>
    <t>15-19 ans</t>
  </si>
  <si>
    <t>80 ans et plus</t>
  </si>
  <si>
    <t>Communauté religieuse</t>
  </si>
  <si>
    <t>Etablissement social court séjour</t>
  </si>
  <si>
    <t>Autre catégorie de communauté</t>
  </si>
  <si>
    <t>Individus en logement ordinaire</t>
  </si>
  <si>
    <t>Service de moyen ou long séjour, maison de retraite, foyer ou résidence sociale</t>
  </si>
  <si>
    <t>Caserne, quartier, base ou camp militaire</t>
  </si>
  <si>
    <t>Etablissement hébergeant des élèves ou des étudiants</t>
  </si>
  <si>
    <t>Habitation mobile, mariniers, sans-abris</t>
  </si>
  <si>
    <t>Marié(e)s</t>
  </si>
  <si>
    <t>Non marié(e)s</t>
  </si>
  <si>
    <t>Population de 15 ans ou plus par âge et statut conjugual</t>
  </si>
  <si>
    <t>Population de 15 ans ou plus par âge et vie en couple</t>
  </si>
  <si>
    <t>Vivant en couple</t>
  </si>
  <si>
    <t>Ne vivant pas en couple</t>
  </si>
  <si>
    <t>Population de 15 ans ou plus par âge et type d'activité</t>
  </si>
  <si>
    <t>Actifs ayant un emploi</t>
  </si>
  <si>
    <t>Chômeurs</t>
  </si>
  <si>
    <t>Retraités ou préretraités</t>
  </si>
  <si>
    <t>Elèves. étudiants. stagiaires non rémunérés</t>
  </si>
  <si>
    <t>Femmes ou hommes au foyer</t>
  </si>
  <si>
    <t>Autres inactifs</t>
  </si>
  <si>
    <t>65 ans et plus</t>
  </si>
  <si>
    <t>Agriculteurs exploitants</t>
  </si>
  <si>
    <t>Artisans. commerçants. chefs d'entreprise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</si>
  <si>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</si>
  <si>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</si>
  <si>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</si>
  <si>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</si>
  <si>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</si>
  <si>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</si>
  <si>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Population de 15 ans ou plus par âge et catégorie socioprofessionnelle</t>
  </si>
  <si>
    <t>Immigrés</t>
  </si>
  <si>
    <t>Non immigrés</t>
  </si>
  <si>
    <t xml:space="preserve">Population totale </t>
  </si>
  <si>
    <t>Hommes par âge et catégorie de population</t>
  </si>
  <si>
    <t xml:space="preserve"> Femmes par âge et catégorie de population</t>
  </si>
  <si>
    <t>Hommes de 15 ans ou plus par âge et statut conjugual</t>
  </si>
  <si>
    <t>Femmes de 15 ans ou plus par âge et statut conjugual</t>
  </si>
  <si>
    <t>Hommes de 15 ans ou plus par âge et vie en couple</t>
  </si>
  <si>
    <t>Femmes de 15 ans ou plus par âge et vie en couple</t>
  </si>
  <si>
    <t xml:space="preserve">Femmes de 15 ans ou plus par âge et type d'activité </t>
  </si>
  <si>
    <t>Hommes de 15 ans ou plus par âge et type d'activité</t>
  </si>
  <si>
    <t xml:space="preserve">Femmes de 15 ans ou plus par âge et catégorie socioprofessionnelle </t>
  </si>
  <si>
    <t>Hommes de 15 ans ou plus par âge et catégorie socioprofessionnelle</t>
  </si>
  <si>
    <t>15 à 24 ans</t>
  </si>
  <si>
    <t>25 à 54 ans</t>
  </si>
  <si>
    <t>55 ans ou plus</t>
  </si>
  <si>
    <t>Ensemble</t>
  </si>
  <si>
    <t>Français de naissance</t>
  </si>
  <si>
    <t>Français par acquisition</t>
  </si>
  <si>
    <t>Portugais</t>
  </si>
  <si>
    <t>Italiens</t>
  </si>
  <si>
    <t>Espagnols</t>
  </si>
  <si>
    <t>Autres nationalités de l'UE (à 27)</t>
  </si>
  <si>
    <t>Autres nationalités d'Europe</t>
  </si>
  <si>
    <t>Algériens</t>
  </si>
  <si>
    <t>Marocains</t>
  </si>
  <si>
    <t>Tunisiens</t>
  </si>
  <si>
    <t>Autres nationalités d'Afrique</t>
  </si>
  <si>
    <t>Turcs</t>
  </si>
  <si>
    <t>Autres nationalités</t>
  </si>
  <si>
    <t>Population par catégorie socioprofessionnelle et nationalité</t>
  </si>
  <si>
    <t>Portugal</t>
  </si>
  <si>
    <t>Italie</t>
  </si>
  <si>
    <t>Espagne</t>
  </si>
  <si>
    <t>Autres pays de l'Union Européenne à 27</t>
  </si>
  <si>
    <t>Autres pays d'Europe</t>
  </si>
  <si>
    <t>Algérie</t>
  </si>
  <si>
    <t>Maroc</t>
  </si>
  <si>
    <t>Tunisie</t>
  </si>
  <si>
    <t>Autres pays d'Afrique</t>
  </si>
  <si>
    <t>Turquie</t>
  </si>
  <si>
    <t>Autres pays</t>
  </si>
  <si>
    <t>Les immigrés de 15 ans ou plus par sexe, type d'activité et pays de naissance</t>
  </si>
  <si>
    <t>Les immigrés par catégorie socioprofessionnelle et pays de naissance</t>
  </si>
  <si>
    <t xml:space="preserve">Ensemble </t>
  </si>
  <si>
    <t>Population par sexe, situation quant à l'immigration et catégorie socioprofessionnelle</t>
  </si>
  <si>
    <t>Population par âge et nationalité</t>
  </si>
  <si>
    <t>Population de 15 ans ou plus par type d'activité et nationalité</t>
  </si>
  <si>
    <t>Hommes de 15 ans ou plus par type d'activité et nationalité</t>
  </si>
  <si>
    <t>Femmes de 15 ans ou plus par type d'activité et nationalité</t>
  </si>
  <si>
    <t>Hommes par catégorie socioprofessionnelle et nationalité</t>
  </si>
  <si>
    <t>Femmes par catégorie socioprofessionnelle et nationalité</t>
  </si>
  <si>
    <t>Etrangers</t>
  </si>
  <si>
    <t xml:space="preserve"> Hommes par âge et nationalité</t>
  </si>
  <si>
    <t>Femmes par âge et nationalité</t>
  </si>
  <si>
    <t>Les immigrés par catégorie socioprofessionnelle et pays de naissance Hommes</t>
  </si>
  <si>
    <t>Les immigrés par catégorie socioprofessionnelle et pays de naissance Femmes</t>
  </si>
  <si>
    <t>Les immigrés par sexe, âge et pays de naissance</t>
  </si>
  <si>
    <t>Sommaire</t>
  </si>
  <si>
    <t>Pop1 : Population par sexe et âge quinquennal</t>
  </si>
  <si>
    <t>Champ : France métropolitaine.</t>
  </si>
  <si>
    <t>Pop2 : Population par âge et catégorie de population</t>
  </si>
  <si>
    <t>Pop2_H : Hommes par âge et catégorie de population</t>
  </si>
  <si>
    <t>Pop2_F : Femmes par âge et catégorie de population</t>
  </si>
  <si>
    <t>Pop3 : Population de 15 ans ou plus par âge et statut conjugual</t>
  </si>
  <si>
    <t>Pop3_H : Hommes de 15 ans ou plus par âge et statut conjugual</t>
  </si>
  <si>
    <t>Pop3_F : Femmes de 15 ans ou plus par âge et statut conjugual</t>
  </si>
  <si>
    <t>Pop4 : Population de 15 ans ou plus par âge et vie en couple</t>
  </si>
  <si>
    <t>Pop4_H : Hommes de 15 ans ou plus par âge et vie en couple</t>
  </si>
  <si>
    <t>Pop4_F : Femmes de 15 ans ou plus par âge et vie en couple</t>
  </si>
  <si>
    <t>Pop5 : Population de 15 ans ou plus par âge et type d'activité</t>
  </si>
  <si>
    <t>Pop5_H : Hommes de 15 ans ou plus par âge et type d'activité</t>
  </si>
  <si>
    <t>Pop5_F : Femmes de 15 ans ou plus par âge et type d'activité</t>
  </si>
  <si>
    <t>Pop6 : Population de 15 ans ou plus par âge et catégorie socioprofessionnelle</t>
  </si>
  <si>
    <t>Pop6_H : Hommes de 15 ans ou plus par âge et catégorie socioprofessionnelle</t>
  </si>
  <si>
    <t>Pop6_F : Femmes de 15 ans ou plus par âge et catégorie socioprofessionnelle</t>
  </si>
  <si>
    <t>Img2B : Les immigrés de 15 ans ou plus par sexe, type d'activité et pays de naissance</t>
  </si>
  <si>
    <t>Img1B : Les immigrés par sexe, âge et pays de naissance</t>
  </si>
  <si>
    <t>Img3A : Population par sexe, situation quant à l'immigration et catégorie socioprofessionnelle</t>
  </si>
  <si>
    <t>Img3B : Les immigrés par catégorie socioprofessionnelle et pays de naissance</t>
  </si>
  <si>
    <t>Img3B_H : Les immigrés par catégorie socioprofessionnelle et pays de naissance Hommes</t>
  </si>
  <si>
    <t>Img3B_F : Les immigrés par catégorie socioprofessionnelle et pays de naissance Femmes</t>
  </si>
  <si>
    <t>Nat1 : Population par âge et nationalité</t>
  </si>
  <si>
    <t xml:space="preserve"> Nat1_H : Hommes par âge et nationalité</t>
  </si>
  <si>
    <t xml:space="preserve"> Nat1_F : Femmes par âge et nationalité</t>
  </si>
  <si>
    <t>Nat2 : Population de 15 ans ou plus par type d'activité et nationalité</t>
  </si>
  <si>
    <t>Nat2_H : Hommes de 15 ans ou plus par type d'activité et nationalité</t>
  </si>
  <si>
    <t>Nat2_F : Femmes de 15 ans ou plus par type d'activité et nationalité</t>
  </si>
  <si>
    <t>Nat3A : Population par catégorie socioprofessionnelle et nationalité</t>
  </si>
  <si>
    <t>Nat3A_H : Hommes par catégorie socioprofessionnelle et nationalité</t>
  </si>
  <si>
    <t>Nat3A_F : Femmes par catégorie socioprofessionnelle et nationalité</t>
  </si>
  <si>
    <t>Nat3B : Population par catégorie socioprofessionnelle et nationalité</t>
  </si>
  <si>
    <t>Nombre d'immigrés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</si>
  <si>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</si>
  <si>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</si>
  <si>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</si>
  <si>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</si>
  <si>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</si>
  <si>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</si>
  <si>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</si>
  <si>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</si>
  <si>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</si>
  <si>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</si>
  <si>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</si>
  <si>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</si>
  <si>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 d'Azur</t>
  </si>
  <si>
    <t>France métropolitaine</t>
  </si>
  <si>
    <t>Guadeloupe</t>
  </si>
  <si>
    <t>Guyane</t>
  </si>
  <si>
    <t>Martinique</t>
  </si>
  <si>
    <t>France</t>
  </si>
  <si>
    <t>La Réunion</t>
  </si>
  <si>
    <t>Français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</si>
  <si>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</si>
  <si>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</si>
  <si>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</si>
  <si>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</si>
  <si>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</si>
  <si>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</si>
  <si>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</si>
  <si>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</si>
  <si>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</si>
  <si>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</si>
  <si>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</si>
  <si>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</si>
  <si>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</si>
  <si>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</si>
  <si>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</si>
  <si>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</si>
  <si>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</si>
  <si>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</si>
  <si>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</si>
  <si>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</si>
  <si>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</si>
  <si>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</si>
  <si>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</si>
  <si>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</si>
  <si>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</si>
  <si>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</si>
  <si>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</si>
  <si>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</si>
  <si>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Corse-du-Sud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</si>
  <si>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</si>
  <si>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</si>
  <si>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</si>
  <si>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</si>
  <si>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</si>
  <si>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</si>
  <si>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</si>
  <si>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</si>
  <si>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</si>
  <si>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</si>
  <si>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</si>
  <si>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</si>
  <si>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</si>
  <si>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</si>
  <si>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</si>
  <si>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</si>
  <si>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</si>
  <si>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</si>
  <si>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</si>
  <si>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</si>
  <si>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</si>
  <si>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</si>
  <si>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</si>
  <si>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</si>
  <si>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</si>
  <si>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</si>
  <si>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</si>
  <si>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</si>
  <si>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</si>
  <si>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</si>
  <si>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</si>
  <si>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</si>
  <si>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</si>
  <si>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</si>
  <si>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</si>
  <si>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</si>
  <si>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</si>
  <si>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</si>
  <si>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</si>
  <si>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</si>
  <si>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</si>
  <si>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</si>
  <si>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</si>
  <si>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</si>
  <si>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</si>
  <si>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</si>
  <si>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</si>
  <si>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</si>
  <si>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</si>
  <si>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</si>
  <si>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</si>
  <si>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</si>
  <si>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</si>
  <si>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</si>
  <si>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</si>
  <si>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</si>
  <si>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</si>
  <si>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</si>
  <si>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</si>
  <si>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</si>
  <si>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</si>
  <si>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</si>
  <si>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</si>
  <si>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</si>
  <si>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</si>
  <si>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</si>
  <si>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</si>
  <si>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Immigrés et étrangers par région française</t>
  </si>
  <si>
    <t>Immigrés et étrangers par département français</t>
  </si>
  <si>
    <t>Origine des immigrés</t>
  </si>
  <si>
    <t>Part dans le total des immigrés (en %)</t>
  </si>
  <si>
    <t>Royaume-Uni</t>
  </si>
  <si>
    <t>Allemagne</t>
  </si>
  <si>
    <t>Belgique</t>
  </si>
  <si>
    <t>Autres origines</t>
  </si>
  <si>
    <t>Total</t>
  </si>
  <si>
    <t>Nationalité des étrangers</t>
  </si>
  <si>
    <t>Nombre d'étrangers</t>
  </si>
  <si>
    <t>Part dans le total des étrangers (en %)</t>
  </si>
  <si>
    <t>Britanniques</t>
  </si>
  <si>
    <t>Chinois</t>
  </si>
  <si>
    <t>Belges</t>
  </si>
  <si>
    <t xml:space="preserve">Principaux pays d'origine pour les immigrés </t>
  </si>
  <si>
    <t>Principales nationalités des étrangers</t>
  </si>
  <si>
    <t>Pop0_R : Immigrés et étrangers par région française</t>
  </si>
  <si>
    <t>Pop0_D : Immigrés et étrangers par département français</t>
  </si>
  <si>
    <t xml:space="preserve">Note : un immigré est une personne née étrangère à l'étranger. </t>
  </si>
  <si>
    <t>Note : un immigré est une personne née étrangère à l'étranger. Un étranger est une personne de nationalité étrangère.</t>
  </si>
  <si>
    <t>Aucun diplôme, ou au plus BEPC, Brevet des collèges, DNB</t>
  </si>
  <si>
    <t>CAP, BEP</t>
  </si>
  <si>
    <t>Baccalauréat général, technologique, professionnel</t>
  </si>
  <si>
    <t>Diplôme d'études supérieures</t>
  </si>
  <si>
    <t>65ans ou +</t>
  </si>
  <si>
    <t>Population non scolarisée de 15 ans ou plus par âge et diplôme le plus élevé</t>
  </si>
  <si>
    <t>Non scolarisé</t>
  </si>
  <si>
    <t>Scolarisé dans la commune de résidence</t>
  </si>
  <si>
    <t>Scolarisé dans une autre commune que la commune de résidence</t>
  </si>
  <si>
    <t>2 ans</t>
  </si>
  <si>
    <t>3 ans</t>
  </si>
  <si>
    <t>4 ans</t>
  </si>
  <si>
    <t>5 ans</t>
  </si>
  <si>
    <t>6 à 10 ans</t>
  </si>
  <si>
    <t>11 à 14 ans</t>
  </si>
  <si>
    <t>15 à 17 ans</t>
  </si>
  <si>
    <t>18 à 24 ans</t>
  </si>
  <si>
    <t>30 ans ou plus</t>
  </si>
  <si>
    <t>Population non scolarisée de 15 ans ou plus par âge et diplôme le plus élevé Femmes</t>
  </si>
  <si>
    <t>Population non scolarisée de 15 ans ou plus par âge et diplôme le plus élevé Hommes</t>
  </si>
  <si>
    <t>Population de 2 ans ou plus par scolarisation et lieu d'études</t>
  </si>
  <si>
    <t>Population de 2 ans ou plus par scolarisation et lieu d'études Hommes</t>
  </si>
  <si>
    <t>Population de 2 ans ou plus par scolarisation et lieu d'études Femmes</t>
  </si>
  <si>
    <t>For2 : Population non scolarisée de 15 ans ou plus par âge et diplôme le plus élevé</t>
  </si>
  <si>
    <t>For2_H : Population non scolarisée de 15 ans ou plus par âge et diplôme le plus élevé Hommes</t>
  </si>
  <si>
    <t>For2_F : Population non scolarisée de 15 ans ou plus par âge et diplôme le plus élevé Femmes</t>
  </si>
  <si>
    <t>For1 : Population de 2 ans ou plus par scolarisation et lieu d'études</t>
  </si>
  <si>
    <t>For1_H : Population de 2 ans ou plus par scolarisation et lieu d'études Hommes</t>
  </si>
  <si>
    <t>For1_F : Population de 2 ans ou plus par scolarisation et lieu d'études Femmes</t>
  </si>
  <si>
    <t xml:space="preserve">Pop0 : Principaux pays d'origine pour les immigrés </t>
  </si>
  <si>
    <t>Pop0 : Principales nationalités des étrangers</t>
  </si>
  <si>
    <t>Population d'un an ou plus par âge, nationalité et lieu de résidence 1 an auparavant</t>
  </si>
  <si>
    <t>Etranger</t>
  </si>
  <si>
    <t>Même logement</t>
  </si>
  <si>
    <t>Autre logement de la même commune</t>
  </si>
  <si>
    <t>Autre commune en France</t>
  </si>
  <si>
    <t>Hors de France métropolitaine ou d'un Dom</t>
  </si>
  <si>
    <t xml:space="preserve">1 à 14 ans </t>
  </si>
  <si>
    <t xml:space="preserve">15 à 24 ans </t>
  </si>
  <si>
    <t>Population d'un an ou plus par catégorie socioprofessionnelle et lieu de résidence 1 an auparavant</t>
  </si>
  <si>
    <t>Mig1 : Population d'un an ou plus par âge, nationalité et lieu de résidence 1 an auparavant</t>
  </si>
  <si>
    <t>Population d'un an ou plus par âge, nationalité et lieu de résidence 1 an auparavant Hommes</t>
  </si>
  <si>
    <t>Population d'un an ou plus par âge, nationalité et lieu de résidence 1 an auparavant Femmes</t>
  </si>
  <si>
    <t>Mig1_H : Population d'un an ou plus par âge, nationalité et lieu de résidence 1 an auparavant Hommes</t>
  </si>
  <si>
    <t>Mig1_F : Population d'un an ou plus par âge, nationalité et lieu de résidence 1 an auparavant Femmes</t>
  </si>
  <si>
    <t>Mig2 : Population d'un an ou plus par catégorie socioprofessionnelle et lieu de résidence 1 an auparavant</t>
  </si>
  <si>
    <t>Source : Insee, RP2015, exploitation principale.</t>
  </si>
  <si>
    <t xml:space="preserve">Répartition des individus selon leur pays de naissance </t>
  </si>
  <si>
    <t>Pays de naissance</t>
  </si>
  <si>
    <t>Répartition des individus selon leur nationalité actuelle</t>
  </si>
  <si>
    <t>Nationalité</t>
  </si>
  <si>
    <t>Afghans</t>
  </si>
  <si>
    <t>Albanais</t>
  </si>
  <si>
    <t>Allemands</t>
  </si>
  <si>
    <t>Andorrans</t>
  </si>
  <si>
    <t>Angolais</t>
  </si>
  <si>
    <t>Antiguais et Barbudiens</t>
  </si>
  <si>
    <t>Argentins</t>
  </si>
  <si>
    <t>Arméniens</t>
  </si>
  <si>
    <t>Australiens</t>
  </si>
  <si>
    <t>Autrichiens</t>
  </si>
  <si>
    <t>Azerbaïdjanais</t>
  </si>
  <si>
    <t>Bahamiens</t>
  </si>
  <si>
    <t>Bahreïniens</t>
  </si>
  <si>
    <t>Bangladais</t>
  </si>
  <si>
    <t>Barbadiens</t>
  </si>
  <si>
    <t>Béliziens</t>
  </si>
  <si>
    <t>Béninois</t>
  </si>
  <si>
    <t>Bhoutanais</t>
  </si>
  <si>
    <t>Biélorusses</t>
  </si>
  <si>
    <t>Birmans</t>
  </si>
  <si>
    <t>Bissao-Guinéens</t>
  </si>
  <si>
    <t>Boliviens</t>
  </si>
  <si>
    <t>Bosniaques</t>
  </si>
  <si>
    <t>Botswanéens</t>
  </si>
  <si>
    <t>Brésiliens</t>
  </si>
  <si>
    <t>Brunéiens</t>
  </si>
  <si>
    <t>Bulgares</t>
  </si>
  <si>
    <t>Burkinabés</t>
  </si>
  <si>
    <t>Burundais</t>
  </si>
  <si>
    <t>Cambodgiens</t>
  </si>
  <si>
    <t>Camerounais</t>
  </si>
  <si>
    <t>Canadiens</t>
  </si>
  <si>
    <t>Cap-Verdiens</t>
  </si>
  <si>
    <t>Centrafricains</t>
  </si>
  <si>
    <t>Chiliens</t>
  </si>
  <si>
    <t>Chypriotes</t>
  </si>
  <si>
    <t>Colombiens</t>
  </si>
  <si>
    <t>Comoriens</t>
  </si>
  <si>
    <t>Congolais</t>
  </si>
  <si>
    <t>Costaricains</t>
  </si>
  <si>
    <t>Croates</t>
  </si>
  <si>
    <t>Cubains</t>
  </si>
  <si>
    <t>Danois</t>
  </si>
  <si>
    <t>Djiboutiens</t>
  </si>
  <si>
    <t>Dominicains</t>
  </si>
  <si>
    <t>Dominiquais</t>
  </si>
  <si>
    <t>Estoniens</t>
  </si>
  <si>
    <t>Fidjiens</t>
  </si>
  <si>
    <t>Finlandais</t>
  </si>
  <si>
    <t>Gabonais</t>
  </si>
  <si>
    <t>Gambiens</t>
  </si>
  <si>
    <t>Géorgiens</t>
  </si>
  <si>
    <t>Ghanéens</t>
  </si>
  <si>
    <t>Grecs</t>
  </si>
  <si>
    <t>Grenadiens</t>
  </si>
  <si>
    <t>Guatémaltèques</t>
  </si>
  <si>
    <t>Guinéens</t>
  </si>
  <si>
    <t>Guyaniens</t>
  </si>
  <si>
    <t>Haïtiens</t>
  </si>
  <si>
    <t>Honduriens</t>
  </si>
  <si>
    <t>Hongrois</t>
  </si>
  <si>
    <t>Indiens</t>
  </si>
  <si>
    <t>Indonésiens</t>
  </si>
  <si>
    <t>Iraniens</t>
  </si>
  <si>
    <t>Irlandais</t>
  </si>
  <si>
    <t>Islandais</t>
  </si>
  <si>
    <t>Israéliens</t>
  </si>
  <si>
    <t>Ivoiriens</t>
  </si>
  <si>
    <t>Jamaïcains</t>
  </si>
  <si>
    <t>Japonais</t>
  </si>
  <si>
    <t>Jordaniens</t>
  </si>
  <si>
    <t>Kazakhs</t>
  </si>
  <si>
    <t>Kényans</t>
  </si>
  <si>
    <t>Kirghiz</t>
  </si>
  <si>
    <t>Kiribatiens</t>
  </si>
  <si>
    <t>Kittitiens et Néviciens</t>
  </si>
  <si>
    <t>Koweïtiens</t>
  </si>
  <si>
    <t>Laotiens</t>
  </si>
  <si>
    <t>Lettons</t>
  </si>
  <si>
    <t>Libanais</t>
  </si>
  <si>
    <t>Libériens</t>
  </si>
  <si>
    <t>Libyens</t>
  </si>
  <si>
    <t>Liechtensteinois</t>
  </si>
  <si>
    <t>Lituaniens</t>
  </si>
  <si>
    <t>Luxembourgeois</t>
  </si>
  <si>
    <t>Macédoniens</t>
  </si>
  <si>
    <t>Malaisiens</t>
  </si>
  <si>
    <t>Malawiens</t>
  </si>
  <si>
    <t>Maldiviens</t>
  </si>
  <si>
    <t>Malgaches</t>
  </si>
  <si>
    <t>Maliens</t>
  </si>
  <si>
    <t>Maltais</t>
  </si>
  <si>
    <t>Mauriciens</t>
  </si>
  <si>
    <t>Mauritaniens</t>
  </si>
  <si>
    <t>Mexicains</t>
  </si>
  <si>
    <t>Moldaves</t>
  </si>
  <si>
    <t>Monégasques</t>
  </si>
  <si>
    <t>Mongols</t>
  </si>
  <si>
    <t>Monténégrins</t>
  </si>
  <si>
    <t>Mozambicains</t>
  </si>
  <si>
    <t>Namibiens</t>
  </si>
  <si>
    <t>Nauruans</t>
  </si>
  <si>
    <t>Néerlandais</t>
  </si>
  <si>
    <t>Néo-Zélandais</t>
  </si>
  <si>
    <t>Népalais</t>
  </si>
  <si>
    <t>Nicaraguayens</t>
  </si>
  <si>
    <t>Nigérians</t>
  </si>
  <si>
    <t>Nigériens</t>
  </si>
  <si>
    <t>Nord-Coréens</t>
  </si>
  <si>
    <t>Norvégiens</t>
  </si>
  <si>
    <t>Omanais</t>
  </si>
  <si>
    <t>Ougandais</t>
  </si>
  <si>
    <t>Ouzbeks</t>
  </si>
  <si>
    <t>Pakistanais</t>
  </si>
  <si>
    <t>Palauans</t>
  </si>
  <si>
    <t>Palestiniens</t>
  </si>
  <si>
    <t>Panaméens</t>
  </si>
  <si>
    <t>Papouan neo guinéens</t>
  </si>
  <si>
    <t>Paraguayens</t>
  </si>
  <si>
    <t>Péruviens</t>
  </si>
  <si>
    <t>Philippins</t>
  </si>
  <si>
    <t>Polonais</t>
  </si>
  <si>
    <t>Qatariens</t>
  </si>
  <si>
    <t>Roumains</t>
  </si>
  <si>
    <t>Russes</t>
  </si>
  <si>
    <t>Rwandais</t>
  </si>
  <si>
    <t>Sahariens</t>
  </si>
  <si>
    <t>Saint-Luciens</t>
  </si>
  <si>
    <t>Saint-Marinais</t>
  </si>
  <si>
    <t>Saint-Vincentais et Grenadins</t>
  </si>
  <si>
    <t>Salvadoriens</t>
  </si>
  <si>
    <t>Samoans</t>
  </si>
  <si>
    <t>Santoméens</t>
  </si>
  <si>
    <t>Saoudiens</t>
  </si>
  <si>
    <t>Sénégalais</t>
  </si>
  <si>
    <t>Serbes</t>
  </si>
  <si>
    <t>Seychellois</t>
  </si>
  <si>
    <t>Sierra-Léonais</t>
  </si>
  <si>
    <t>Singapouriens</t>
  </si>
  <si>
    <t>Slovaques</t>
  </si>
  <si>
    <t>Slovènes</t>
  </si>
  <si>
    <t>Somaliens</t>
  </si>
  <si>
    <t>Sri-Lankais</t>
  </si>
  <si>
    <t>Sud-Africains</t>
  </si>
  <si>
    <t>Sud-Coréens</t>
  </si>
  <si>
    <t>Suédois</t>
  </si>
  <si>
    <t>Suisses</t>
  </si>
  <si>
    <t>Surinamais</t>
  </si>
  <si>
    <t>Swazis</t>
  </si>
  <si>
    <t>Syriens</t>
  </si>
  <si>
    <t>Tadjiks</t>
  </si>
  <si>
    <t>Taiwanais</t>
  </si>
  <si>
    <t>Tanzaniens</t>
  </si>
  <si>
    <t>Tchadiens</t>
  </si>
  <si>
    <t>Tchèques</t>
  </si>
  <si>
    <t>Thaïlandais</t>
  </si>
  <si>
    <t>Timoriens</t>
  </si>
  <si>
    <t>Togolais</t>
  </si>
  <si>
    <t>Tonguiens</t>
  </si>
  <si>
    <t>Trinidadiens</t>
  </si>
  <si>
    <t>Turkmènes</t>
  </si>
  <si>
    <t>Ukrainiens</t>
  </si>
  <si>
    <t>Uruguayens</t>
  </si>
  <si>
    <t>Vanuatuans</t>
  </si>
  <si>
    <t>Vatican</t>
  </si>
  <si>
    <t>Vénézuéliens</t>
  </si>
  <si>
    <t>Vietnamiens</t>
  </si>
  <si>
    <t>Yéménites</t>
  </si>
  <si>
    <t>Zaïrois</t>
  </si>
  <si>
    <t>Zambiens</t>
  </si>
  <si>
    <t>Zimbabwéens</t>
  </si>
  <si>
    <t>Afghanistan</t>
  </si>
  <si>
    <t>Albanie</t>
  </si>
  <si>
    <t>Andorre</t>
  </si>
  <si>
    <t>Angola</t>
  </si>
  <si>
    <t>Antigua-et-Barbuda</t>
  </si>
  <si>
    <t>Azerbaïdjan</t>
  </si>
  <si>
    <t>Argentine</t>
  </si>
  <si>
    <t>Australie</t>
  </si>
  <si>
    <t>Autriche</t>
  </si>
  <si>
    <t>Bahamas (archipel des)</t>
  </si>
  <si>
    <t>Bahreïn</t>
  </si>
  <si>
    <t>Bangladesh</t>
  </si>
  <si>
    <t>Arménie</t>
  </si>
  <si>
    <t>Barbade</t>
  </si>
  <si>
    <t>Bermudes</t>
  </si>
  <si>
    <t>Bhoutan</t>
  </si>
  <si>
    <t>Bolivie</t>
  </si>
  <si>
    <t>Bosnie-Herzégovine</t>
  </si>
  <si>
    <t>Botswana</t>
  </si>
  <si>
    <t>Brésil</t>
  </si>
  <si>
    <t>Belize</t>
  </si>
  <si>
    <t>Salomon (îles)</t>
  </si>
  <si>
    <t>Vierges Britanniques (îles)</t>
  </si>
  <si>
    <t>Brunei</t>
  </si>
  <si>
    <t>Bulgarie</t>
  </si>
  <si>
    <t>Myanmar (Birmanie)</t>
  </si>
  <si>
    <t>Burundi</t>
  </si>
  <si>
    <t>Biélorussie</t>
  </si>
  <si>
    <t>Cambodge</t>
  </si>
  <si>
    <t>Cameroun</t>
  </si>
  <si>
    <t>Canada</t>
  </si>
  <si>
    <t>Cap-Vert</t>
  </si>
  <si>
    <t>Caïmans (îles)</t>
  </si>
  <si>
    <t>Centrafricaine (Rép.)</t>
  </si>
  <si>
    <t>Sri Lanka</t>
  </si>
  <si>
    <t>Tchad</t>
  </si>
  <si>
    <t>Chili</t>
  </si>
  <si>
    <t>Chine (Rép. Pop)</t>
  </si>
  <si>
    <t>Taiwan</t>
  </si>
  <si>
    <t>Colombie</t>
  </si>
  <si>
    <t>Comores</t>
  </si>
  <si>
    <t>Congo</t>
  </si>
  <si>
    <t>Congo (Rép. Dém., ex-Zaïre)</t>
  </si>
  <si>
    <t>Cook (îles)</t>
  </si>
  <si>
    <t>Costa Rica</t>
  </si>
  <si>
    <t>Croatie</t>
  </si>
  <si>
    <t>Cuba</t>
  </si>
  <si>
    <t>Chypre</t>
  </si>
  <si>
    <t>Tchèque (Rép.)</t>
  </si>
  <si>
    <t>Bénin</t>
  </si>
  <si>
    <t>Danemark</t>
  </si>
  <si>
    <t>Dominique</t>
  </si>
  <si>
    <t>Dominicaine (Rép.)</t>
  </si>
  <si>
    <t>Équateur</t>
  </si>
  <si>
    <t>Salvador</t>
  </si>
  <si>
    <t>Guinée équatoriale</t>
  </si>
  <si>
    <t>Éthiopie</t>
  </si>
  <si>
    <t>Érythrée</t>
  </si>
  <si>
    <t>Estonie</t>
  </si>
  <si>
    <t>Féroé (îles)</t>
  </si>
  <si>
    <t>Fidji (îles)</t>
  </si>
  <si>
    <t>Finlande</t>
  </si>
  <si>
    <t>Djibouti</t>
  </si>
  <si>
    <t>Gabon</t>
  </si>
  <si>
    <t>Géorgie</t>
  </si>
  <si>
    <t>Gambie</t>
  </si>
  <si>
    <t>Palestine</t>
  </si>
  <si>
    <t>Ghana</t>
  </si>
  <si>
    <t>Gibraltar</t>
  </si>
  <si>
    <t>Kiribati (îles Gilbert)</t>
  </si>
  <si>
    <t>Grèce</t>
  </si>
  <si>
    <t>Groenland</t>
  </si>
  <si>
    <t>Grenade</t>
  </si>
  <si>
    <t>Guam</t>
  </si>
  <si>
    <t>Guatemala</t>
  </si>
  <si>
    <t>Guinée (Rép. de)</t>
  </si>
  <si>
    <t>Guyana</t>
  </si>
  <si>
    <t>Haïti</t>
  </si>
  <si>
    <t>Honduras</t>
  </si>
  <si>
    <t>Hong Kong</t>
  </si>
  <si>
    <t>Hongrie</t>
  </si>
  <si>
    <t>Islande</t>
  </si>
  <si>
    <t>Inde</t>
  </si>
  <si>
    <t>Indonésie</t>
  </si>
  <si>
    <t>Iran</t>
  </si>
  <si>
    <t>Irlande</t>
  </si>
  <si>
    <t>Israël</t>
  </si>
  <si>
    <t>Côte d'Ivoire</t>
  </si>
  <si>
    <t>Jamaïque</t>
  </si>
  <si>
    <t>Japon</t>
  </si>
  <si>
    <t>Kazakhstan</t>
  </si>
  <si>
    <t>Jordanie</t>
  </si>
  <si>
    <t>Kenya</t>
  </si>
  <si>
    <t>Corée du Nord (Rép. pop. démo. de)</t>
  </si>
  <si>
    <t>Corée du Sud (Rép. de)</t>
  </si>
  <si>
    <t>Koweït</t>
  </si>
  <si>
    <t>Kirghizistan</t>
  </si>
  <si>
    <t>Laos</t>
  </si>
  <si>
    <t>Liban</t>
  </si>
  <si>
    <t>Lesotho</t>
  </si>
  <si>
    <t>Lettonie</t>
  </si>
  <si>
    <t>Liberia</t>
  </si>
  <si>
    <t>Libye</t>
  </si>
  <si>
    <t>Liechtenstein</t>
  </si>
  <si>
    <t>Lituanie</t>
  </si>
  <si>
    <t>Luxembourg</t>
  </si>
  <si>
    <t>Macao</t>
  </si>
  <si>
    <t>Madagascar</t>
  </si>
  <si>
    <t>Malawi</t>
  </si>
  <si>
    <t>Malaisie</t>
  </si>
  <si>
    <t>Maldives</t>
  </si>
  <si>
    <t>Mali</t>
  </si>
  <si>
    <t>Malte</t>
  </si>
  <si>
    <t>Mauritanie</t>
  </si>
  <si>
    <t>Maurice (île)</t>
  </si>
  <si>
    <t>Mexique</t>
  </si>
  <si>
    <t>Monaco</t>
  </si>
  <si>
    <t>Mongolie</t>
  </si>
  <si>
    <t>Moldavie</t>
  </si>
  <si>
    <t>Monténégro</t>
  </si>
  <si>
    <t>Montserrat</t>
  </si>
  <si>
    <t>Mozambique</t>
  </si>
  <si>
    <t>Oman</t>
  </si>
  <si>
    <t>Namibie</t>
  </si>
  <si>
    <t>Nauru</t>
  </si>
  <si>
    <t>Népal</t>
  </si>
  <si>
    <t>Pays-Bas</t>
  </si>
  <si>
    <t>Curacao</t>
  </si>
  <si>
    <t>Aruba</t>
  </si>
  <si>
    <t>Saint-Martin (partie néerlandaise)</t>
  </si>
  <si>
    <t>Vanuatu</t>
  </si>
  <si>
    <t>Nouvelle-Zélande</t>
  </si>
  <si>
    <t>Nicaragua</t>
  </si>
  <si>
    <t>Niger</t>
  </si>
  <si>
    <t>Nigeria</t>
  </si>
  <si>
    <t>Niue</t>
  </si>
  <si>
    <t>Norfolk (îles)</t>
  </si>
  <si>
    <t>Norvège</t>
  </si>
  <si>
    <t>Mariannes (îles)</t>
  </si>
  <si>
    <t>Marshall (îles)</t>
  </si>
  <si>
    <t>Palau</t>
  </si>
  <si>
    <t>Pakistan</t>
  </si>
  <si>
    <t>Panama</t>
  </si>
  <si>
    <t>Papouasie-Nouvelle-Guinée</t>
  </si>
  <si>
    <t>Paraguay</t>
  </si>
  <si>
    <t>Pérou</t>
  </si>
  <si>
    <t>Philippines</t>
  </si>
  <si>
    <t>Pologne</t>
  </si>
  <si>
    <t>Guinée-Bissau</t>
  </si>
  <si>
    <t>Timor Oriental</t>
  </si>
  <si>
    <t>Porto Rico</t>
  </si>
  <si>
    <t>Qatar</t>
  </si>
  <si>
    <t>Roumanie</t>
  </si>
  <si>
    <t>Russie</t>
  </si>
  <si>
    <t>Rwanda</t>
  </si>
  <si>
    <t>Saint-Christophe-et-Niévès</t>
  </si>
  <si>
    <t>Anguilla</t>
  </si>
  <si>
    <t>Sainte-Lucie</t>
  </si>
  <si>
    <t>Saint-Vincent-et-les-Grenadines</t>
  </si>
  <si>
    <t>Saint-Marin</t>
  </si>
  <si>
    <t>Sao Tomé-et-Principe</t>
  </si>
  <si>
    <t>Arable Saoudite</t>
  </si>
  <si>
    <t>Sénégal</t>
  </si>
  <si>
    <t>Serbie</t>
  </si>
  <si>
    <t>Seychelles (îles)</t>
  </si>
  <si>
    <t>Sierra Leone</t>
  </si>
  <si>
    <t>Singapour</t>
  </si>
  <si>
    <t>Slovaquie</t>
  </si>
  <si>
    <t>Viêt-Nam</t>
  </si>
  <si>
    <t>Slovénie</t>
  </si>
  <si>
    <t>Somalie</t>
  </si>
  <si>
    <t>Afrique du Sud</t>
  </si>
  <si>
    <t>Zimbabwe</t>
  </si>
  <si>
    <t>République du Soudan du Sud</t>
  </si>
  <si>
    <t>République du Soudan</t>
  </si>
  <si>
    <t>Sahara Occidental</t>
  </si>
  <si>
    <t>Suriname</t>
  </si>
  <si>
    <t>Swaziland</t>
  </si>
  <si>
    <t>Suède</t>
  </si>
  <si>
    <t>Suisse</t>
  </si>
  <si>
    <t>Syrie</t>
  </si>
  <si>
    <t>Tadjikistan</t>
  </si>
  <si>
    <t>Thaïlande</t>
  </si>
  <si>
    <t>Togo</t>
  </si>
  <si>
    <t>Tonga</t>
  </si>
  <si>
    <t>Trinité-et-Tobago</t>
  </si>
  <si>
    <t>Émirats Arabes Unis</t>
  </si>
  <si>
    <t>Turkménistan</t>
  </si>
  <si>
    <t>Turks et Caïques (îles)</t>
  </si>
  <si>
    <t>Ouganda</t>
  </si>
  <si>
    <t>Ukraine</t>
  </si>
  <si>
    <t>Macédoine (ex-Rép. Yougoslave de)</t>
  </si>
  <si>
    <t>Égypte</t>
  </si>
  <si>
    <t>Guernesey</t>
  </si>
  <si>
    <t>Jersey</t>
  </si>
  <si>
    <t>Man (île de)</t>
  </si>
  <si>
    <t>Tanzanie</t>
  </si>
  <si>
    <t>États-Unis d'Amérique</t>
  </si>
  <si>
    <t>Vierges Américaines (îles)</t>
  </si>
  <si>
    <t>Burkina Faso</t>
  </si>
  <si>
    <t>Uruguay</t>
  </si>
  <si>
    <t>Ouzbékistan</t>
  </si>
  <si>
    <t>Venezuela</t>
  </si>
  <si>
    <t>Samoa occidentales</t>
  </si>
  <si>
    <t>Yémen</t>
  </si>
  <si>
    <t>Zambie</t>
  </si>
  <si>
    <t>Salomonais</t>
  </si>
  <si>
    <t>Lesothans</t>
  </si>
  <si>
    <t>Marshallais</t>
  </si>
  <si>
    <t>Américains (U.S.)</t>
  </si>
  <si>
    <t>Pop0_Nat : Individus par nationalité actuelle</t>
  </si>
  <si>
    <t>Pop0_Nai : Individus par pays de naissance</t>
  </si>
  <si>
    <t>Equatoriens</t>
  </si>
  <si>
    <t>Equato-Guinéens</t>
  </si>
  <si>
    <t>Ethiopiens</t>
  </si>
  <si>
    <t>Erythréens</t>
  </si>
  <si>
    <t>Irakiens</t>
  </si>
  <si>
    <t>Soudanais</t>
  </si>
  <si>
    <t>Emiriens</t>
  </si>
  <si>
    <t>Egyptiens</t>
  </si>
  <si>
    <t>Irak</t>
  </si>
  <si>
    <t xml:space="preserve">Tuvalu </t>
  </si>
  <si>
    <t>France (y compris DOM et TOM)</t>
  </si>
  <si>
    <t>Source : Insee, RP2016, exploitation principale.</t>
  </si>
  <si>
    <t>Sud-soudanais</t>
  </si>
  <si>
    <t>Tuvaluans</t>
  </si>
  <si>
    <t>Source : Insee, RP2016 exploitation principale.</t>
  </si>
  <si>
    <t>Source : Insee, RP2016, exploitation complémentaire.</t>
  </si>
  <si>
    <t>&lt;500</t>
  </si>
  <si>
    <t>Immigrées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</si>
</sst>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#,##0_ ;\-#,##0\ "/>
    <numFmt numFmtId="167" formatCode="[Red][&lt;=5]#,###,##0;#,##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4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164" fontId="0" fillId="2" borderId="0" xfId="1" applyNumberFormat="1" applyFont="1" applyFill="1" applyBorder="1"/>
    <xf numFmtId="164" fontId="1" fillId="2" borderId="0" xfId="1" applyNumberFormat="1" applyFont="1" applyFill="1" applyBorder="1"/>
    <xf numFmtId="164" fontId="5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/>
    <xf numFmtId="164" fontId="4" fillId="2" borderId="2" xfId="1" applyNumberFormat="1" applyFont="1" applyFill="1" applyBorder="1"/>
    <xf numFmtId="164" fontId="4" fillId="2" borderId="3" xfId="1" applyNumberFormat="1" applyFont="1" applyFill="1" applyBorder="1"/>
    <xf numFmtId="164" fontId="2" fillId="2" borderId="4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1" xfId="1" applyNumberFormat="1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/>
    <xf numFmtId="164" fontId="0" fillId="2" borderId="6" xfId="1" applyNumberFormat="1" applyFont="1" applyFill="1" applyBorder="1"/>
    <xf numFmtId="0" fontId="7" fillId="2" borderId="3" xfId="0" applyFont="1" applyFill="1" applyBorder="1"/>
    <xf numFmtId="0" fontId="8" fillId="2" borderId="1" xfId="0" applyFont="1" applyFill="1" applyBorder="1"/>
    <xf numFmtId="164" fontId="2" fillId="2" borderId="5" xfId="1" applyNumberFormat="1" applyFont="1" applyFill="1" applyBorder="1"/>
    <xf numFmtId="164" fontId="0" fillId="2" borderId="7" xfId="1" applyNumberFormat="1" applyFont="1" applyFill="1" applyBorder="1"/>
    <xf numFmtId="0" fontId="5" fillId="0" borderId="8" xfId="0" applyFont="1" applyBorder="1" applyAlignment="1">
      <alignment horizontal="center" vertical="top" wrapText="1"/>
    </xf>
    <xf numFmtId="164" fontId="2" fillId="2" borderId="8" xfId="1" applyNumberFormat="1" applyFont="1" applyFill="1" applyBorder="1"/>
    <xf numFmtId="0" fontId="7" fillId="2" borderId="10" xfId="0" applyFont="1" applyFill="1" applyBorder="1"/>
    <xf numFmtId="164" fontId="0" fillId="2" borderId="10" xfId="1" applyNumberFormat="1" applyFont="1" applyFill="1" applyBorder="1"/>
    <xf numFmtId="164" fontId="0" fillId="2" borderId="11" xfId="1" applyNumberFormat="1" applyFont="1" applyFill="1" applyBorder="1"/>
    <xf numFmtId="0" fontId="7" fillId="2" borderId="6" xfId="0" applyFont="1" applyFill="1" applyBorder="1"/>
    <xf numFmtId="164" fontId="0" fillId="2" borderId="12" xfId="1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/>
    <xf numFmtId="0" fontId="5" fillId="2" borderId="2" xfId="0" applyFont="1" applyFill="1" applyBorder="1" applyAlignment="1">
      <alignment horizontal="center" vertical="top" wrapText="1"/>
    </xf>
    <xf numFmtId="164" fontId="1" fillId="2" borderId="10" xfId="1" applyNumberFormat="1" applyFont="1" applyFill="1" applyBorder="1"/>
    <xf numFmtId="164" fontId="1" fillId="2" borderId="12" xfId="1" applyNumberFormat="1" applyFont="1" applyFill="1" applyBorder="1"/>
    <xf numFmtId="164" fontId="1" fillId="2" borderId="6" xfId="1" applyNumberFormat="1" applyFont="1" applyFill="1" applyBorder="1"/>
    <xf numFmtId="0" fontId="5" fillId="2" borderId="9" xfId="0" applyFont="1" applyFill="1" applyBorder="1" applyAlignment="1">
      <alignment horizontal="left" vertical="top" wrapText="1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9" fillId="2" borderId="0" xfId="0" applyFont="1" applyFill="1"/>
    <xf numFmtId="164" fontId="2" fillId="2" borderId="0" xfId="1" applyNumberFormat="1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8" fillId="2" borderId="0" xfId="0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7" fillId="2" borderId="0" xfId="0" applyFont="1" applyFill="1"/>
    <xf numFmtId="0" fontId="10" fillId="2" borderId="0" xfId="2" applyFill="1"/>
    <xf numFmtId="0" fontId="11" fillId="0" borderId="7" xfId="0" applyFont="1" applyBorder="1" applyAlignment="1">
      <alignment horizontal="center" vertical="center"/>
    </xf>
    <xf numFmtId="164" fontId="4" fillId="2" borderId="9" xfId="1" applyNumberFormat="1" applyFont="1" applyFill="1" applyBorder="1"/>
    <xf numFmtId="164" fontId="5" fillId="2" borderId="11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/>
    <xf numFmtId="164" fontId="4" fillId="2" borderId="1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/>
    <xf numFmtId="164" fontId="2" fillId="2" borderId="7" xfId="1" applyNumberFormat="1" applyFont="1" applyFill="1" applyBorder="1"/>
    <xf numFmtId="164" fontId="5" fillId="2" borderId="5" xfId="1" applyNumberFormat="1" applyFont="1" applyFill="1" applyBorder="1"/>
    <xf numFmtId="0" fontId="0" fillId="2" borderId="0" xfId="0" applyFill="1" applyBorder="1"/>
    <xf numFmtId="0" fontId="0" fillId="2" borderId="7" xfId="0" applyFill="1" applyBorder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164" fontId="2" fillId="2" borderId="8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1" xfId="0" applyNumberFormat="1" applyFill="1" applyBorder="1"/>
    <xf numFmtId="0" fontId="2" fillId="2" borderId="7" xfId="0" applyFont="1" applyFill="1" applyBorder="1"/>
    <xf numFmtId="165" fontId="2" fillId="2" borderId="1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/>
    <xf numFmtId="0" fontId="4" fillId="2" borderId="15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" fontId="0" fillId="2" borderId="0" xfId="0" applyNumberFormat="1" applyFill="1"/>
    <xf numFmtId="166" fontId="0" fillId="2" borderId="0" xfId="1" applyNumberFormat="1" applyFont="1" applyFill="1"/>
    <xf numFmtId="164" fontId="1" fillId="2" borderId="11" xfId="1" applyNumberFormat="1" applyFont="1" applyFill="1" applyBorder="1"/>
    <xf numFmtId="164" fontId="1" fillId="2" borderId="7" xfId="1" applyNumberFormat="1" applyFont="1" applyFill="1" applyBorder="1"/>
    <xf numFmtId="164" fontId="1" fillId="2" borderId="13" xfId="1" applyNumberFormat="1" applyFon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4" fontId="2" fillId="2" borderId="13" xfId="1" applyNumberFormat="1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12" fillId="2" borderId="0" xfId="0" applyNumberFormat="1" applyFont="1" applyFill="1" applyBorder="1"/>
    <xf numFmtId="164" fontId="13" fillId="2" borderId="3" xfId="0" applyNumberFormat="1" applyFont="1" applyFill="1" applyBorder="1"/>
    <xf numFmtId="164" fontId="13" fillId="2" borderId="4" xfId="0" applyNumberFormat="1" applyFont="1" applyFill="1" applyBorder="1"/>
    <xf numFmtId="164" fontId="13" fillId="2" borderId="8" xfId="0" applyNumberFormat="1" applyFont="1" applyFill="1" applyBorder="1"/>
    <xf numFmtId="164" fontId="13" fillId="2" borderId="1" xfId="0" applyNumberFormat="1" applyFont="1" applyFill="1" applyBorder="1"/>
    <xf numFmtId="164" fontId="12" fillId="2" borderId="7" xfId="0" applyNumberFormat="1" applyFont="1" applyFill="1" applyBorder="1"/>
    <xf numFmtId="164" fontId="3" fillId="2" borderId="0" xfId="1" applyNumberFormat="1" applyFont="1" applyFill="1"/>
    <xf numFmtId="164" fontId="0" fillId="2" borderId="0" xfId="1" applyNumberFormat="1" applyFont="1" applyFill="1"/>
    <xf numFmtId="164" fontId="6" fillId="2" borderId="0" xfId="1" applyNumberFormat="1" applyFont="1" applyFill="1"/>
    <xf numFmtId="164" fontId="7" fillId="2" borderId="0" xfId="1" applyNumberFormat="1" applyFont="1" applyFill="1"/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1" fillId="2" borderId="2" xfId="1" applyNumberFormat="1" applyFont="1" applyFill="1" applyBorder="1"/>
    <xf numFmtId="164" fontId="1" fillId="2" borderId="3" xfId="1" applyNumberFormat="1" applyFont="1" applyFill="1" applyBorder="1"/>
    <xf numFmtId="2" fontId="0" fillId="2" borderId="0" xfId="0" applyNumberFormat="1" applyFont="1" applyFill="1"/>
    <xf numFmtId="2" fontId="5" fillId="2" borderId="5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2" fontId="8" fillId="2" borderId="1" xfId="0" applyNumberFormat="1" applyFont="1" applyFill="1" applyBorder="1"/>
    <xf numFmtId="2" fontId="7" fillId="2" borderId="0" xfId="0" applyNumberFormat="1" applyFont="1" applyFill="1"/>
    <xf numFmtId="2" fontId="2" fillId="2" borderId="0" xfId="1" applyNumberFormat="1" applyFont="1" applyFill="1" applyBorder="1"/>
    <xf numFmtId="164" fontId="5" fillId="2" borderId="11" xfId="1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167" fontId="3" fillId="2" borderId="0" xfId="0" applyNumberFormat="1" applyFont="1" applyFill="1"/>
    <xf numFmtId="167" fontId="9" fillId="2" borderId="0" xfId="0" applyNumberFormat="1" applyFont="1" applyFill="1"/>
    <xf numFmtId="3" fontId="2" fillId="2" borderId="1" xfId="0" applyNumberFormat="1" applyFont="1" applyFill="1" applyBorder="1"/>
    <xf numFmtId="3" fontId="0" fillId="2" borderId="0" xfId="0" applyNumberFormat="1" applyFill="1"/>
    <xf numFmtId="0" fontId="0" fillId="2" borderId="0" xfId="0" applyFont="1" applyFill="1"/>
    <xf numFmtId="0" fontId="0" fillId="2" borderId="6" xfId="0" applyFont="1" applyFill="1" applyBorder="1"/>
    <xf numFmtId="0" fontId="0" fillId="2" borderId="13" xfId="0" applyFont="1" applyFill="1" applyBorder="1"/>
    <xf numFmtId="0" fontId="14" fillId="2" borderId="5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2" fontId="15" fillId="2" borderId="0" xfId="0" applyNumberFormat="1" applyFont="1" applyFill="1"/>
    <xf numFmtId="2" fontId="0" fillId="2" borderId="0" xfId="0" applyNumberFormat="1" applyFont="1" applyFill="1" applyAlignment="1">
      <alignment wrapText="1"/>
    </xf>
    <xf numFmtId="2" fontId="17" fillId="2" borderId="0" xfId="0" applyNumberFormat="1" applyFont="1" applyFill="1"/>
    <xf numFmtId="164" fontId="0" fillId="2" borderId="14" xfId="1" applyNumberFormat="1" applyFont="1" applyFill="1" applyBorder="1"/>
    <xf numFmtId="164" fontId="0" fillId="2" borderId="4" xfId="1" applyNumberFormat="1" applyFont="1" applyFill="1" applyBorder="1"/>
    <xf numFmtId="164" fontId="0" fillId="2" borderId="15" xfId="1" applyNumberFormat="1" applyFont="1" applyFill="1" applyBorder="1"/>
    <xf numFmtId="164" fontId="0" fillId="2" borderId="13" xfId="1" applyNumberFormat="1" applyFont="1" applyFill="1" applyBorder="1"/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/>
    <xf numFmtId="0" fontId="5" fillId="2" borderId="10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15" fillId="2" borderId="0" xfId="0" applyFont="1" applyFill="1"/>
    <xf numFmtId="0" fontId="8" fillId="2" borderId="11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16" fillId="2" borderId="0" xfId="0" applyFont="1" applyFill="1"/>
    <xf numFmtId="0" fontId="5" fillId="2" borderId="5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3" fontId="0" fillId="2" borderId="3" xfId="0" applyNumberForma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167" fontId="18" fillId="2" borderId="10" xfId="1" applyNumberFormat="1" applyFont="1" applyFill="1" applyBorder="1" applyAlignment="1">
      <alignment horizontal="center" vertical="center"/>
    </xf>
    <xf numFmtId="167" fontId="18" fillId="2" borderId="2" xfId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abSelected="1" workbookViewId="0"/>
  </sheetViews>
  <sheetFormatPr baseColWidth="10" defaultRowHeight="15" x14ac:dyDescent="0.25"/>
  <cols>
    <col min="1" max="1" width="24.42578125" style="2" customWidth="1"/>
    <col min="2" max="2" width="82" style="2" customWidth="1"/>
    <col min="3" max="16384" width="11.42578125" style="2"/>
  </cols>
  <sheetData>
    <row r="1" spans="1:2" x14ac:dyDescent="0.25">
      <c r="A1" s="1" t="s">
        <v>127</v>
      </c>
    </row>
    <row r="2" spans="1:2" x14ac:dyDescent="0.25">
      <c r="A2" s="1"/>
    </row>
    <row r="3" spans="1:2" x14ac:dyDescent="0.25">
      <c r="A3" s="49" t="s">
        <v>295</v>
      </c>
    </row>
    <row r="4" spans="1:2" x14ac:dyDescent="0.25">
      <c r="A4" s="49" t="s">
        <v>296</v>
      </c>
    </row>
    <row r="5" spans="1:2" x14ac:dyDescent="0.25">
      <c r="A5" s="1"/>
    </row>
    <row r="6" spans="1:2" x14ac:dyDescent="0.25">
      <c r="A6" s="49" t="s">
        <v>328</v>
      </c>
    </row>
    <row r="7" spans="1:2" x14ac:dyDescent="0.25">
      <c r="A7" s="49" t="s">
        <v>329</v>
      </c>
    </row>
    <row r="8" spans="1:2" x14ac:dyDescent="0.25">
      <c r="A8" s="49"/>
    </row>
    <row r="9" spans="1:2" x14ac:dyDescent="0.25">
      <c r="A9" s="49" t="s">
        <v>732</v>
      </c>
    </row>
    <row r="10" spans="1:2" x14ac:dyDescent="0.25">
      <c r="A10" s="49" t="s">
        <v>731</v>
      </c>
    </row>
    <row r="11" spans="1:2" x14ac:dyDescent="0.25">
      <c r="A11" s="1"/>
    </row>
    <row r="12" spans="1:2" x14ac:dyDescent="0.25">
      <c r="A12" s="49" t="s">
        <v>128</v>
      </c>
    </row>
    <row r="14" spans="1:2" x14ac:dyDescent="0.25">
      <c r="A14" s="49" t="s">
        <v>130</v>
      </c>
      <c r="B14" s="1"/>
    </row>
    <row r="15" spans="1:2" x14ac:dyDescent="0.25">
      <c r="A15" s="1"/>
      <c r="B15" s="49" t="s">
        <v>131</v>
      </c>
    </row>
    <row r="16" spans="1:2" x14ac:dyDescent="0.25">
      <c r="A16" s="1"/>
      <c r="B16" s="49" t="s">
        <v>132</v>
      </c>
    </row>
    <row r="18" spans="1:2" x14ac:dyDescent="0.25">
      <c r="A18" s="49" t="s">
        <v>133</v>
      </c>
    </row>
    <row r="19" spans="1:2" x14ac:dyDescent="0.25">
      <c r="B19" s="49" t="s">
        <v>134</v>
      </c>
    </row>
    <row r="20" spans="1:2" x14ac:dyDescent="0.25">
      <c r="B20" s="49" t="s">
        <v>135</v>
      </c>
    </row>
    <row r="22" spans="1:2" x14ac:dyDescent="0.25">
      <c r="A22" s="49" t="s">
        <v>136</v>
      </c>
    </row>
    <row r="23" spans="1:2" x14ac:dyDescent="0.25">
      <c r="B23" s="49" t="s">
        <v>137</v>
      </c>
    </row>
    <row r="24" spans="1:2" x14ac:dyDescent="0.25">
      <c r="B24" s="49" t="s">
        <v>138</v>
      </c>
    </row>
    <row r="26" spans="1:2" x14ac:dyDescent="0.25">
      <c r="A26" s="49" t="s">
        <v>139</v>
      </c>
    </row>
    <row r="27" spans="1:2" x14ac:dyDescent="0.25">
      <c r="B27" s="49" t="s">
        <v>140</v>
      </c>
    </row>
    <row r="28" spans="1:2" x14ac:dyDescent="0.25">
      <c r="B28" s="49" t="s">
        <v>141</v>
      </c>
    </row>
    <row r="30" spans="1:2" x14ac:dyDescent="0.25">
      <c r="A30" s="49" t="s">
        <v>142</v>
      </c>
    </row>
    <row r="31" spans="1:2" x14ac:dyDescent="0.25">
      <c r="B31" s="49" t="s">
        <v>143</v>
      </c>
    </row>
    <row r="32" spans="1:2" x14ac:dyDescent="0.25">
      <c r="B32" s="49" t="s">
        <v>144</v>
      </c>
    </row>
    <row r="34" spans="1:2" x14ac:dyDescent="0.25">
      <c r="A34" s="49" t="s">
        <v>146</v>
      </c>
    </row>
    <row r="36" spans="1:2" x14ac:dyDescent="0.25">
      <c r="A36" s="49" t="s">
        <v>145</v>
      </c>
    </row>
    <row r="38" spans="1:2" x14ac:dyDescent="0.25">
      <c r="A38" s="49" t="s">
        <v>147</v>
      </c>
    </row>
    <row r="40" spans="1:2" x14ac:dyDescent="0.25">
      <c r="A40" s="49" t="s">
        <v>148</v>
      </c>
    </row>
    <row r="41" spans="1:2" x14ac:dyDescent="0.25">
      <c r="B41" s="49" t="s">
        <v>149</v>
      </c>
    </row>
    <row r="42" spans="1:2" x14ac:dyDescent="0.25">
      <c r="B42" s="49" t="s">
        <v>150</v>
      </c>
    </row>
    <row r="44" spans="1:2" x14ac:dyDescent="0.25">
      <c r="A44" s="49" t="s">
        <v>151</v>
      </c>
    </row>
    <row r="45" spans="1:2" x14ac:dyDescent="0.25">
      <c r="B45" s="49" t="s">
        <v>152</v>
      </c>
    </row>
    <row r="46" spans="1:2" x14ac:dyDescent="0.25">
      <c r="B46" s="49" t="s">
        <v>153</v>
      </c>
    </row>
    <row r="48" spans="1:2" x14ac:dyDescent="0.25">
      <c r="A48" s="49" t="s">
        <v>154</v>
      </c>
    </row>
    <row r="49" spans="1:2" x14ac:dyDescent="0.25">
      <c r="B49" s="49" t="s">
        <v>155</v>
      </c>
    </row>
    <row r="50" spans="1:2" x14ac:dyDescent="0.25">
      <c r="B50" s="49" t="s">
        <v>156</v>
      </c>
    </row>
    <row r="52" spans="1:2" x14ac:dyDescent="0.25">
      <c r="A52" s="49" t="s">
        <v>157</v>
      </c>
    </row>
    <row r="53" spans="1:2" x14ac:dyDescent="0.25">
      <c r="B53" s="49" t="s">
        <v>158</v>
      </c>
    </row>
    <row r="54" spans="1:2" x14ac:dyDescent="0.25">
      <c r="B54" s="49" t="s">
        <v>159</v>
      </c>
    </row>
    <row r="56" spans="1:2" x14ac:dyDescent="0.25">
      <c r="A56" s="49" t="s">
        <v>160</v>
      </c>
    </row>
    <row r="58" spans="1:2" x14ac:dyDescent="0.25">
      <c r="A58" s="49" t="s">
        <v>325</v>
      </c>
    </row>
    <row r="59" spans="1:2" x14ac:dyDescent="0.25">
      <c r="B59" s="49" t="s">
        <v>326</v>
      </c>
    </row>
    <row r="60" spans="1:2" x14ac:dyDescent="0.25">
      <c r="B60" s="49" t="s">
        <v>327</v>
      </c>
    </row>
    <row r="62" spans="1:2" x14ac:dyDescent="0.25">
      <c r="A62" s="49" t="s">
        <v>322</v>
      </c>
    </row>
    <row r="63" spans="1:2" x14ac:dyDescent="0.25">
      <c r="B63" s="49" t="s">
        <v>323</v>
      </c>
    </row>
    <row r="64" spans="1:2" x14ac:dyDescent="0.25">
      <c r="B64" s="49" t="s">
        <v>324</v>
      </c>
    </row>
    <row r="66" spans="1:2" x14ac:dyDescent="0.25">
      <c r="A66" s="49" t="s">
        <v>339</v>
      </c>
    </row>
    <row r="67" spans="1:2" x14ac:dyDescent="0.25">
      <c r="B67" s="49" t="s">
        <v>342</v>
      </c>
    </row>
    <row r="68" spans="1:2" x14ac:dyDescent="0.25">
      <c r="B68" s="49" t="s">
        <v>343</v>
      </c>
    </row>
    <row r="70" spans="1:2" x14ac:dyDescent="0.25">
      <c r="A70" s="49" t="s">
        <v>344</v>
      </c>
    </row>
  </sheetData>
  <hyperlinks>
    <hyperlink ref="A12" location="'Pop1'!A1" display="Pop1 : Population par sexe et âge quinquennal"/>
    <hyperlink ref="A3" location="Pop0_R!A1" display="Pop0_R : Immigrés et étrangers par région française"/>
    <hyperlink ref="A4" location="Pop0_D!A1" display="Pop0_D : Immigrés et étrangers par département français"/>
    <hyperlink ref="A6" location="Pop0!A1" display="Pop0 : Principaux pays d'origine pour les immigrés "/>
    <hyperlink ref="A7" location="Pop0!A20" display="Pop0 : Principales nationalités des étrangers"/>
    <hyperlink ref="A14" location="'Pop2'!A1" display="Pop2 : Population par âge et catégorie de population"/>
    <hyperlink ref="B15" location="Pop2_H!A1" display="Pop2_H : Hommes par âge et catégorie de population"/>
    <hyperlink ref="B16" location="Pop2_F!A1" display="Pop2_F : Femmes par âge et catégorie de population"/>
    <hyperlink ref="A18" location="'Pop3'!A1" display="Pop3 : Population de 15 ans ou plus par âge et statut conjugual"/>
    <hyperlink ref="B19" location="Pop3_H!A1" display="Pop3_H : Hommes de 15 ans ou plus par âge et statut conjugual"/>
    <hyperlink ref="B20" location="Pop3_F!A1" display="Pop3_F : Femmes de 15 ans ou plus par âge et statut conjugual"/>
    <hyperlink ref="A22" location="'Pop4'!A1" display="Pop4 : Population de 15 ans ou plus par âge et vie en couple"/>
    <hyperlink ref="B23" location="Pop4_H!A1" display="Pop4_H : Hommes de 15 ans ou plus par âge et vie en couple"/>
    <hyperlink ref="B24" location="Pop4_F!A1" display="Pop4_F : Femmes de 15 ans ou plus par âge et vie en couple"/>
    <hyperlink ref="A26" location="'Pop5'!A1" display="Pop5 : Population de 15 ans ou plus par âge et type d'activité"/>
    <hyperlink ref="B27" location="Pop5_H!A1" display="Pop5_H : Hommes de 15 ans ou plus par âge et type d'activité"/>
    <hyperlink ref="B28" location="Pop5_F!A1" display="Pop5_F : Femmes de 15 ans ou plus par âge et type d'activité"/>
    <hyperlink ref="A30" location="'Pop6'!A1" display="Pop6 : Population de 15 ans ou plus par âge et catégorie socioprofessionnelle"/>
    <hyperlink ref="B31" location="Pop6_H!A1" display="Pop6_H : Hommes de 15 ans ou plus par âge et catégorie socioprofessionnelle"/>
    <hyperlink ref="B32" location="Pop6_F!A1" display="Pop6_F : Femmes de 15 ans ou plus par âge et catégorie socioprofessionnelle"/>
    <hyperlink ref="A34" location="Img1B!A1" display="Img1B : Les immigrés par sexe, âge et pays de naissance"/>
    <hyperlink ref="A36" location="Img2B!A1" display="Img2B : Les immigrés de 15 ans ou plus par sexe, type d'activité et pays de naissance"/>
    <hyperlink ref="A38" location="Img3B!A1" display="Img3A : Population par sexe, situation quant à l'immigration et catégorie socioprofessionnelle"/>
    <hyperlink ref="A40" location="Img3B!A1" display="Img3B : Les immigrés par catégorie socioprofessionnelle et pays de naissance"/>
    <hyperlink ref="B41" location="Img3B_H!A1" display="Img3B_H : Les immigrés par catégorie socioprofessionnelle et pays de naissance Hommes"/>
    <hyperlink ref="B42" location="Img3B_F!A1" display="Img3B_F : Les immigrés par catégorie socioprofessionnelle et pays de naissance Femmes"/>
    <hyperlink ref="A44" location="'Nat1'!A1" display="Nat1 : Population par âge et nationalité"/>
    <hyperlink ref="B45" location="Nat1_H!A1" display=" Nat1_H : Hommes par âge et nationalité"/>
    <hyperlink ref="B46" location="Nat1_F!A1" display=" Nat1_F : Femmes par âge et nationalité"/>
    <hyperlink ref="A48" location="'Nat2'!A1" display="Nat2 : Population de 15 ans ou plus par type d'activité et nationalité"/>
    <hyperlink ref="B49" location="Nat2_H!A1" display="Nat2_H : Hommes de 15 ans ou plus par type d'activité et nationalité"/>
    <hyperlink ref="B50" location="Nat2_F!A1" display="Nat2_F : Femmes de 15 ans ou plus par type d'activité et nationalité"/>
    <hyperlink ref="A52" location="Nat3A!A1" display="Nat3A : Population par catégorie socioprofessionnelle et nationalité"/>
    <hyperlink ref="B53" location="Nat3A_H!A1" display="Nat3A_H : Hommes par catégorie socioprofessionnelle et nationalité"/>
    <hyperlink ref="B54" location="Nat3A_F!A1" display="Nat3A_F : Femmes par catégorie socioprofessionnelle et nationalité"/>
    <hyperlink ref="A56" location="Nat3B!A1" display="Nat3B : Population par catégorie socioprofessionnelle et nationalité"/>
    <hyperlink ref="A58" location="'For1'!A1" display="For1 : Population de 2 ans ou plus par scolarisation et lieu d'études"/>
    <hyperlink ref="B59" location="For1_H!A1" display="For1_H : Population de 2 ans ou plus par scolarisation et lieu d'études Hommes"/>
    <hyperlink ref="B60" location="For1_F!A1" display="For1_F : Population de 2 ans ou plus par scolarisation et lieu d'études Femmes"/>
    <hyperlink ref="A62" location="'For2'!A1" display="For2 : Population non scolarisée de 15 ans ou plus par âge et diplôme le plus élevé"/>
    <hyperlink ref="B63" location="For2_H!A1" display="For2_H : Population non scolarisée de 15 ans ou plus par âge et diplôme le plus élevé Hommes"/>
    <hyperlink ref="B64" location="For2_F!A1" display="For2_F : Population non scolarisée de 15 ans ou plus par âge et diplôme le plus élevé Femmes"/>
    <hyperlink ref="A66" location="'Mig1'!A1" display="Mig1 : Population d'un an ou plus par âge, nationalité et lieu de résidence 1 an auparavant"/>
    <hyperlink ref="B67" location="Mig1_H!A1" display="Mig1_H : Population d'un an ou plus par âge, nationalité et lieu de résidence 1 an auparavant Hommes"/>
    <hyperlink ref="B68" location="Mig1_F!A1" display="Mig1_F : Population d'un an ou plus par âge, nationalité et lieu de résidence 1 an auparavant Femmes"/>
    <hyperlink ref="A70" location="'Mig2'!A1" display="Mig2 : Population d'un an ou plus par catégorie socioprofessionnelle et lieu de résidence 1 an auparavant"/>
    <hyperlink ref="A9" location="Pop0_Nai!A1" display="Pop0_Nai : Individus par lieu de naissance"/>
    <hyperlink ref="A10" location="Pop0_Nat!A1" display="Pop0_Nat : Individus par nationalité actuel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6384" width="11.42578125" style="2"/>
  </cols>
  <sheetData>
    <row r="1" spans="1:24" x14ac:dyDescent="0.25">
      <c r="A1" s="1" t="s">
        <v>73</v>
      </c>
    </row>
    <row r="2" spans="1:24" x14ac:dyDescent="0.25">
      <c r="A2" s="3" t="s">
        <v>69</v>
      </c>
    </row>
    <row r="3" spans="1:24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x14ac:dyDescent="0.25">
      <c r="A4" s="17" t="s">
        <v>35</v>
      </c>
      <c r="B4" s="18">
        <v>145558.67000000001</v>
      </c>
      <c r="C4" s="4">
        <v>2194.4899999999998</v>
      </c>
      <c r="D4" s="4">
        <v>4</v>
      </c>
      <c r="E4" s="4">
        <v>0</v>
      </c>
      <c r="F4" s="4">
        <v>6.73</v>
      </c>
      <c r="G4" s="4">
        <v>130.97999999999999</v>
      </c>
      <c r="H4" s="4">
        <f>S7+T7</f>
        <v>0</v>
      </c>
      <c r="I4" s="4">
        <f>U7+W7+V7</f>
        <v>0</v>
      </c>
      <c r="J4" s="12">
        <f>SUM(B4:I4)</f>
        <v>147894.87000000002</v>
      </c>
      <c r="K4" s="11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 x14ac:dyDescent="0.25">
      <c r="A5" s="19" t="s">
        <v>36</v>
      </c>
      <c r="B5" s="18">
        <v>93070.28</v>
      </c>
      <c r="C5" s="4">
        <v>1868.83</v>
      </c>
      <c r="D5" s="4">
        <v>27.73</v>
      </c>
      <c r="E5" s="4">
        <v>7.46</v>
      </c>
      <c r="F5" s="4">
        <v>2561.91</v>
      </c>
      <c r="G5" s="4">
        <v>37.01</v>
      </c>
      <c r="H5" s="4">
        <f t="shared" ref="H5:H11" si="0">S8+T8</f>
        <v>0</v>
      </c>
      <c r="I5" s="4">
        <f t="shared" ref="I5:I11" si="1">U8+W8+V8</f>
        <v>0</v>
      </c>
      <c r="J5" s="12">
        <f t="shared" ref="J5:J11" si="2">SUM(B5:I5)</f>
        <v>97573.22</v>
      </c>
      <c r="K5" s="114"/>
      <c r="L5" s="104"/>
      <c r="M5" s="104"/>
      <c r="N5" s="104"/>
      <c r="O5" s="104"/>
      <c r="P5" s="104"/>
      <c r="Q5" s="104"/>
      <c r="R5" s="104"/>
      <c r="S5" s="126"/>
      <c r="T5" s="126"/>
      <c r="U5" s="124"/>
      <c r="V5" s="124"/>
      <c r="W5" s="124"/>
      <c r="X5" s="104"/>
    </row>
    <row r="6" spans="1:24" x14ac:dyDescent="0.25">
      <c r="A6" s="19" t="s">
        <v>30</v>
      </c>
      <c r="B6" s="18">
        <v>149540.13</v>
      </c>
      <c r="C6" s="4">
        <v>2584.04</v>
      </c>
      <c r="D6" s="4">
        <v>148</v>
      </c>
      <c r="E6" s="4">
        <v>45.09</v>
      </c>
      <c r="F6" s="4">
        <v>7159.59</v>
      </c>
      <c r="G6" s="4">
        <v>109.39</v>
      </c>
      <c r="H6" s="4">
        <f t="shared" si="0"/>
        <v>0</v>
      </c>
      <c r="I6" s="4">
        <f t="shared" si="1"/>
        <v>0</v>
      </c>
      <c r="J6" s="12">
        <f t="shared" si="2"/>
        <v>159586.24000000002</v>
      </c>
      <c r="K6" s="114"/>
      <c r="L6" s="104"/>
      <c r="M6" s="104"/>
      <c r="N6" s="104"/>
      <c r="O6" s="104"/>
      <c r="P6" s="104"/>
      <c r="Q6" s="104"/>
      <c r="R6" s="104"/>
      <c r="S6" s="126"/>
      <c r="T6" s="126"/>
      <c r="U6" s="124"/>
      <c r="V6" s="124"/>
      <c r="W6" s="124"/>
      <c r="X6" s="104"/>
    </row>
    <row r="7" spans="1:24" x14ac:dyDescent="0.25">
      <c r="A7" s="19" t="s">
        <v>31</v>
      </c>
      <c r="B7" s="18">
        <v>835813.64</v>
      </c>
      <c r="C7" s="4">
        <v>5958.86</v>
      </c>
      <c r="D7" s="4">
        <v>1021.05</v>
      </c>
      <c r="E7" s="4">
        <v>49.19</v>
      </c>
      <c r="F7" s="4">
        <v>2993.45</v>
      </c>
      <c r="G7" s="4">
        <v>415.25</v>
      </c>
      <c r="H7" s="4">
        <f t="shared" si="0"/>
        <v>0</v>
      </c>
      <c r="I7" s="4">
        <f t="shared" si="1"/>
        <v>0</v>
      </c>
      <c r="J7" s="12">
        <f t="shared" si="2"/>
        <v>846251.44</v>
      </c>
      <c r="K7" s="11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4" x14ac:dyDescent="0.25">
      <c r="A8" s="19" t="s">
        <v>32</v>
      </c>
      <c r="B8" s="18">
        <v>849881.48</v>
      </c>
      <c r="C8" s="4">
        <v>2796.58</v>
      </c>
      <c r="D8" s="4">
        <v>1102.23</v>
      </c>
      <c r="E8" s="4">
        <v>1.99</v>
      </c>
      <c r="F8" s="4">
        <v>148.49</v>
      </c>
      <c r="G8" s="4">
        <v>198.32</v>
      </c>
      <c r="H8" s="4">
        <f t="shared" si="0"/>
        <v>0</v>
      </c>
      <c r="I8" s="4">
        <f t="shared" si="1"/>
        <v>0</v>
      </c>
      <c r="J8" s="12">
        <f t="shared" si="2"/>
        <v>854129.08999999985</v>
      </c>
      <c r="K8" s="11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</row>
    <row r="9" spans="1:24" x14ac:dyDescent="0.25">
      <c r="A9" s="19" t="s">
        <v>33</v>
      </c>
      <c r="B9" s="18">
        <v>460870.06</v>
      </c>
      <c r="C9" s="4">
        <v>1579.14</v>
      </c>
      <c r="D9" s="4">
        <v>455.1</v>
      </c>
      <c r="E9" s="4">
        <v>1</v>
      </c>
      <c r="F9" s="4">
        <v>43.37</v>
      </c>
      <c r="G9" s="4">
        <v>78.849999999999994</v>
      </c>
      <c r="H9" s="4">
        <f t="shared" si="0"/>
        <v>0</v>
      </c>
      <c r="I9" s="4">
        <f t="shared" si="1"/>
        <v>0</v>
      </c>
      <c r="J9" s="12">
        <f t="shared" si="2"/>
        <v>463027.51999999996</v>
      </c>
      <c r="K9" s="11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spans="1:24" x14ac:dyDescent="0.25">
      <c r="A10" s="19" t="s">
        <v>34</v>
      </c>
      <c r="B10" s="18">
        <v>395286.72</v>
      </c>
      <c r="C10" s="4">
        <v>3594.38</v>
      </c>
      <c r="D10" s="4">
        <v>869.01</v>
      </c>
      <c r="E10" s="4">
        <v>0</v>
      </c>
      <c r="F10" s="4">
        <v>16.79</v>
      </c>
      <c r="G10" s="4">
        <v>25.09</v>
      </c>
      <c r="H10" s="4">
        <f t="shared" si="0"/>
        <v>0</v>
      </c>
      <c r="I10" s="4">
        <f t="shared" si="1"/>
        <v>0</v>
      </c>
      <c r="J10" s="12">
        <f t="shared" si="2"/>
        <v>399791.99</v>
      </c>
      <c r="K10" s="11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spans="1:24" x14ac:dyDescent="0.25">
      <c r="A11" s="19" t="s">
        <v>37</v>
      </c>
      <c r="B11" s="18">
        <v>134678.64000000001</v>
      </c>
      <c r="C11" s="4">
        <v>16871.96</v>
      </c>
      <c r="D11" s="4">
        <v>628.28</v>
      </c>
      <c r="E11" s="4">
        <v>0</v>
      </c>
      <c r="F11" s="4">
        <v>8.85</v>
      </c>
      <c r="G11" s="4">
        <v>2</v>
      </c>
      <c r="H11" s="4">
        <f t="shared" si="0"/>
        <v>0</v>
      </c>
      <c r="I11" s="4">
        <f t="shared" si="1"/>
        <v>0</v>
      </c>
      <c r="J11" s="12">
        <f t="shared" si="2"/>
        <v>152189.73000000001</v>
      </c>
      <c r="K11" s="11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</row>
    <row r="12" spans="1:24" x14ac:dyDescent="0.25">
      <c r="A12" s="20" t="s">
        <v>85</v>
      </c>
      <c r="B12" s="21">
        <f>SUM(B4:B11)</f>
        <v>3064699.6199999996</v>
      </c>
      <c r="C12" s="10">
        <f t="shared" ref="C12:J12" si="3">SUM(C4:C11)</f>
        <v>37448.28</v>
      </c>
      <c r="D12" s="10">
        <f t="shared" si="3"/>
        <v>4255.3999999999996</v>
      </c>
      <c r="E12" s="10">
        <f t="shared" si="3"/>
        <v>104.73</v>
      </c>
      <c r="F12" s="10">
        <f t="shared" si="3"/>
        <v>12939.180000000002</v>
      </c>
      <c r="G12" s="10">
        <f t="shared" si="3"/>
        <v>996.8900000000001</v>
      </c>
      <c r="H12" s="10">
        <f t="shared" si="3"/>
        <v>0</v>
      </c>
      <c r="I12" s="10">
        <f t="shared" si="3"/>
        <v>0</v>
      </c>
      <c r="J12" s="13">
        <f t="shared" si="3"/>
        <v>3120444.1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spans="1:24" x14ac:dyDescent="0.25">
      <c r="A13" s="48" t="s">
        <v>297</v>
      </c>
      <c r="B13" s="40"/>
      <c r="C13" s="40"/>
      <c r="D13" s="40"/>
      <c r="E13" s="40"/>
      <c r="F13" s="40"/>
      <c r="G13" s="40"/>
      <c r="H13" s="40"/>
      <c r="I13" s="40"/>
      <c r="J13" s="40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spans="1:24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</row>
    <row r="15" spans="1:24" x14ac:dyDescent="0.25">
      <c r="A15" s="39" t="s">
        <v>744</v>
      </c>
      <c r="B15" s="40"/>
      <c r="C15" s="40"/>
      <c r="D15" s="40"/>
      <c r="E15" s="40"/>
      <c r="F15" s="40"/>
      <c r="G15" s="40"/>
      <c r="H15" s="40"/>
      <c r="I15" s="40"/>
      <c r="J15" s="40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7" spans="1:24" x14ac:dyDescent="0.25">
      <c r="A17" s="3" t="s">
        <v>70</v>
      </c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spans="1:24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spans="1:24" x14ac:dyDescent="0.25">
      <c r="A19" s="17" t="s">
        <v>35</v>
      </c>
      <c r="B19" s="18">
        <v>5535771.9100000001</v>
      </c>
      <c r="C19" s="4">
        <v>10730.76</v>
      </c>
      <c r="D19" s="4">
        <v>12.86</v>
      </c>
      <c r="E19" s="4">
        <v>3</v>
      </c>
      <c r="F19" s="4">
        <v>66.63</v>
      </c>
      <c r="G19" s="4">
        <v>194.54</v>
      </c>
      <c r="H19" s="4">
        <f>S21+T21</f>
        <v>0</v>
      </c>
      <c r="I19" s="4">
        <f>V21+W21+U21</f>
        <v>0</v>
      </c>
      <c r="J19" s="12">
        <f>SUM(B19:I19)</f>
        <v>5546779.7000000002</v>
      </c>
      <c r="K19" s="114"/>
      <c r="L19" s="114"/>
      <c r="M19" s="104"/>
      <c r="N19" s="104"/>
      <c r="O19" s="104"/>
      <c r="P19" s="104"/>
      <c r="Q19" s="104"/>
      <c r="R19" s="104"/>
      <c r="S19" s="126"/>
      <c r="T19" s="126"/>
      <c r="U19" s="124"/>
      <c r="V19" s="124"/>
      <c r="W19" s="124"/>
      <c r="X19" s="104"/>
    </row>
    <row r="20" spans="1:24" x14ac:dyDescent="0.25">
      <c r="A20" s="19" t="s">
        <v>36</v>
      </c>
      <c r="B20" s="18">
        <v>1755449.65</v>
      </c>
      <c r="C20" s="4">
        <v>8803.77</v>
      </c>
      <c r="D20" s="4">
        <v>77.37</v>
      </c>
      <c r="E20" s="4">
        <v>294.94</v>
      </c>
      <c r="F20" s="4">
        <v>40314.68</v>
      </c>
      <c r="G20" s="4">
        <v>66.09</v>
      </c>
      <c r="H20" s="4">
        <f t="shared" ref="H20:H26" si="4">S22+T22</f>
        <v>0</v>
      </c>
      <c r="I20" s="4">
        <f t="shared" ref="I20:I26" si="5">V22+W22+U22</f>
        <v>0</v>
      </c>
      <c r="J20" s="12">
        <f t="shared" ref="J20:J26" si="6">SUM(B20:I20)</f>
        <v>1805006.5</v>
      </c>
      <c r="K20" s="114"/>
      <c r="L20" s="114"/>
      <c r="M20" s="104"/>
      <c r="N20" s="104"/>
      <c r="O20" s="104"/>
      <c r="P20" s="104"/>
      <c r="Q20" s="104"/>
      <c r="R20" s="104"/>
      <c r="S20" s="126"/>
      <c r="T20" s="126"/>
      <c r="U20" s="124"/>
      <c r="V20" s="124"/>
      <c r="W20" s="124"/>
      <c r="X20" s="104"/>
    </row>
    <row r="21" spans="1:24" x14ac:dyDescent="0.25">
      <c r="A21" s="19" t="s">
        <v>30</v>
      </c>
      <c r="B21" s="18">
        <v>1613568.18</v>
      </c>
      <c r="C21" s="4">
        <v>8363.3799999999992</v>
      </c>
      <c r="D21" s="4">
        <v>176.03</v>
      </c>
      <c r="E21" s="4">
        <v>2124.39</v>
      </c>
      <c r="F21" s="4">
        <v>23120.240000000002</v>
      </c>
      <c r="G21" s="4">
        <v>100.42</v>
      </c>
      <c r="H21" s="4">
        <f t="shared" si="4"/>
        <v>0</v>
      </c>
      <c r="I21" s="4">
        <f t="shared" si="5"/>
        <v>0</v>
      </c>
      <c r="J21" s="12">
        <f t="shared" si="6"/>
        <v>1647452.6399999997</v>
      </c>
      <c r="K21" s="114"/>
      <c r="L21" s="11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</row>
    <row r="22" spans="1:24" x14ac:dyDescent="0.25">
      <c r="A22" s="19" t="s">
        <v>31</v>
      </c>
      <c r="B22" s="18">
        <v>5083974.75</v>
      </c>
      <c r="C22" s="4">
        <v>17966.150000000001</v>
      </c>
      <c r="D22" s="4">
        <v>893.06</v>
      </c>
      <c r="E22" s="4">
        <v>1753.19</v>
      </c>
      <c r="F22" s="4">
        <v>4868.41</v>
      </c>
      <c r="G22" s="4">
        <v>162.72999999999999</v>
      </c>
      <c r="H22" s="4">
        <f t="shared" si="4"/>
        <v>0</v>
      </c>
      <c r="I22" s="4">
        <f t="shared" si="5"/>
        <v>0</v>
      </c>
      <c r="J22" s="12">
        <f t="shared" si="6"/>
        <v>5109618.290000001</v>
      </c>
      <c r="K22" s="114"/>
      <c r="L22" s="11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5">
      <c r="A23" s="19" t="s">
        <v>32</v>
      </c>
      <c r="B23" s="18">
        <v>5663020.29</v>
      </c>
      <c r="C23" s="4">
        <v>25675.45</v>
      </c>
      <c r="D23" s="4">
        <v>1290.82</v>
      </c>
      <c r="E23" s="4">
        <v>286.26</v>
      </c>
      <c r="F23" s="4">
        <v>853.32</v>
      </c>
      <c r="G23" s="4">
        <v>179.44</v>
      </c>
      <c r="H23" s="4">
        <f t="shared" si="4"/>
        <v>0</v>
      </c>
      <c r="I23" s="4">
        <f t="shared" si="5"/>
        <v>0</v>
      </c>
      <c r="J23" s="12">
        <f t="shared" si="6"/>
        <v>5691305.580000001</v>
      </c>
      <c r="K23" s="114"/>
      <c r="L23" s="11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spans="1:24" x14ac:dyDescent="0.25">
      <c r="A24" s="19" t="s">
        <v>33</v>
      </c>
      <c r="B24" s="18">
        <v>3708982.35</v>
      </c>
      <c r="C24" s="4">
        <v>22013.279999999999</v>
      </c>
      <c r="D24" s="4">
        <v>1185.08</v>
      </c>
      <c r="E24" s="4">
        <v>36.69</v>
      </c>
      <c r="F24" s="4">
        <v>205.59</v>
      </c>
      <c r="G24" s="4">
        <v>43.48</v>
      </c>
      <c r="H24" s="4">
        <f t="shared" si="4"/>
        <v>0</v>
      </c>
      <c r="I24" s="4">
        <f t="shared" si="5"/>
        <v>0</v>
      </c>
      <c r="J24" s="12">
        <f t="shared" si="6"/>
        <v>3732466.4699999997</v>
      </c>
      <c r="K24" s="114"/>
      <c r="L24" s="11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</row>
    <row r="25" spans="1:24" x14ac:dyDescent="0.25">
      <c r="A25" s="19" t="s">
        <v>34</v>
      </c>
      <c r="B25" s="18">
        <v>4094274.7</v>
      </c>
      <c r="C25" s="4">
        <v>64337.97</v>
      </c>
      <c r="D25" s="4">
        <v>4554.45</v>
      </c>
      <c r="E25" s="4">
        <v>13.09</v>
      </c>
      <c r="F25" s="4">
        <v>77.84</v>
      </c>
      <c r="G25" s="4">
        <v>20.37</v>
      </c>
      <c r="H25" s="4">
        <f t="shared" si="4"/>
        <v>0</v>
      </c>
      <c r="I25" s="4">
        <f t="shared" si="5"/>
        <v>0</v>
      </c>
      <c r="J25" s="12">
        <f t="shared" si="6"/>
        <v>4163278.4200000004</v>
      </c>
      <c r="K25" s="114"/>
      <c r="L25" s="11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</row>
    <row r="26" spans="1:24" x14ac:dyDescent="0.25">
      <c r="A26" s="19" t="s">
        <v>37</v>
      </c>
      <c r="B26" s="18">
        <v>1986493.52</v>
      </c>
      <c r="C26" s="4">
        <v>384150.1</v>
      </c>
      <c r="D26" s="4">
        <v>6675.1</v>
      </c>
      <c r="E26" s="4">
        <v>1.83</v>
      </c>
      <c r="F26" s="4">
        <v>41.49</v>
      </c>
      <c r="G26" s="4">
        <v>24</v>
      </c>
      <c r="H26" s="4">
        <f t="shared" si="4"/>
        <v>0</v>
      </c>
      <c r="I26" s="4">
        <f t="shared" si="5"/>
        <v>0</v>
      </c>
      <c r="J26" s="12">
        <f t="shared" si="6"/>
        <v>2377386.0400000005</v>
      </c>
      <c r="K26" s="114"/>
      <c r="L26" s="11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</row>
    <row r="27" spans="1:24" x14ac:dyDescent="0.25">
      <c r="A27" s="20" t="s">
        <v>85</v>
      </c>
      <c r="B27" s="21">
        <f>SUM(B19:B26)</f>
        <v>29441535.350000001</v>
      </c>
      <c r="C27" s="10">
        <f t="shared" ref="C27:J27" si="7">SUM(C19:C26)</f>
        <v>542040.86</v>
      </c>
      <c r="D27" s="10">
        <f t="shared" si="7"/>
        <v>14864.77</v>
      </c>
      <c r="E27" s="10">
        <f t="shared" si="7"/>
        <v>4513.3900000000003</v>
      </c>
      <c r="F27" s="10">
        <f t="shared" si="7"/>
        <v>69548.200000000012</v>
      </c>
      <c r="G27" s="10">
        <f t="shared" si="7"/>
        <v>791.07</v>
      </c>
      <c r="H27" s="10">
        <f t="shared" si="7"/>
        <v>0</v>
      </c>
      <c r="I27" s="10">
        <f t="shared" si="7"/>
        <v>0</v>
      </c>
      <c r="J27" s="13">
        <f t="shared" si="7"/>
        <v>30073293.640000001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spans="1:24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</row>
    <row r="29" spans="1:24" x14ac:dyDescent="0.25">
      <c r="A29" s="39" t="s">
        <v>747</v>
      </c>
      <c r="B29" s="40"/>
      <c r="C29" s="40"/>
      <c r="D29" s="40"/>
      <c r="E29" s="40"/>
      <c r="F29" s="40"/>
      <c r="G29" s="40"/>
      <c r="H29" s="40"/>
      <c r="I29" s="40"/>
      <c r="J29" s="40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</row>
    <row r="31" spans="1:24" x14ac:dyDescent="0.25">
      <c r="A31" s="3" t="s">
        <v>28</v>
      </c>
    </row>
    <row r="32" spans="1:24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8">B4+B19</f>
        <v>5681330.5800000001</v>
      </c>
      <c r="C33" s="4">
        <f t="shared" ref="C33:J33" si="9">C4+C19</f>
        <v>12925.25</v>
      </c>
      <c r="D33" s="4">
        <f t="shared" si="9"/>
        <v>16.86</v>
      </c>
      <c r="E33" s="4">
        <f t="shared" si="9"/>
        <v>3</v>
      </c>
      <c r="F33" s="4">
        <f t="shared" si="9"/>
        <v>73.36</v>
      </c>
      <c r="G33" s="4">
        <f t="shared" si="9"/>
        <v>325.52</v>
      </c>
      <c r="H33" s="4">
        <f t="shared" si="9"/>
        <v>0</v>
      </c>
      <c r="I33" s="4">
        <f t="shared" si="9"/>
        <v>0</v>
      </c>
      <c r="J33" s="12">
        <f t="shared" si="9"/>
        <v>5694674.5700000003</v>
      </c>
    </row>
    <row r="34" spans="1:10" x14ac:dyDescent="0.25">
      <c r="A34" s="19" t="s">
        <v>36</v>
      </c>
      <c r="B34" s="18">
        <f t="shared" si="8"/>
        <v>1848519.93</v>
      </c>
      <c r="C34" s="4">
        <f t="shared" ref="C34:J41" si="10">C5+C20</f>
        <v>10672.6</v>
      </c>
      <c r="D34" s="4">
        <f t="shared" si="10"/>
        <v>105.10000000000001</v>
      </c>
      <c r="E34" s="4">
        <f t="shared" si="10"/>
        <v>302.39999999999998</v>
      </c>
      <c r="F34" s="4">
        <f t="shared" si="10"/>
        <v>42876.59</v>
      </c>
      <c r="G34" s="4">
        <f t="shared" si="10"/>
        <v>103.1</v>
      </c>
      <c r="H34" s="4">
        <f t="shared" si="10"/>
        <v>0</v>
      </c>
      <c r="I34" s="4">
        <f t="shared" si="10"/>
        <v>0</v>
      </c>
      <c r="J34" s="12">
        <f t="shared" si="10"/>
        <v>1902579.72</v>
      </c>
    </row>
    <row r="35" spans="1:10" x14ac:dyDescent="0.25">
      <c r="A35" s="19" t="s">
        <v>30</v>
      </c>
      <c r="B35" s="18">
        <f t="shared" si="8"/>
        <v>1763108.31</v>
      </c>
      <c r="C35" s="4">
        <f t="shared" si="10"/>
        <v>10947.419999999998</v>
      </c>
      <c r="D35" s="4">
        <f t="shared" si="10"/>
        <v>324.02999999999997</v>
      </c>
      <c r="E35" s="4">
        <f t="shared" si="10"/>
        <v>2169.48</v>
      </c>
      <c r="F35" s="4">
        <f t="shared" si="10"/>
        <v>30279.83</v>
      </c>
      <c r="G35" s="4">
        <f t="shared" si="10"/>
        <v>209.81</v>
      </c>
      <c r="H35" s="4">
        <f t="shared" si="10"/>
        <v>0</v>
      </c>
      <c r="I35" s="4">
        <f t="shared" si="10"/>
        <v>0</v>
      </c>
      <c r="J35" s="12">
        <f t="shared" si="10"/>
        <v>1807038.8799999997</v>
      </c>
    </row>
    <row r="36" spans="1:10" x14ac:dyDescent="0.25">
      <c r="A36" s="19" t="s">
        <v>31</v>
      </c>
      <c r="B36" s="18">
        <f t="shared" si="8"/>
        <v>5919788.3899999997</v>
      </c>
      <c r="C36" s="4">
        <f t="shared" si="10"/>
        <v>23925.010000000002</v>
      </c>
      <c r="D36" s="4">
        <f t="shared" si="10"/>
        <v>1914.11</v>
      </c>
      <c r="E36" s="4">
        <f t="shared" si="10"/>
        <v>1802.38</v>
      </c>
      <c r="F36" s="4">
        <f t="shared" si="10"/>
        <v>7861.86</v>
      </c>
      <c r="G36" s="4">
        <f t="shared" si="10"/>
        <v>577.98</v>
      </c>
      <c r="H36" s="4">
        <f t="shared" si="10"/>
        <v>0</v>
      </c>
      <c r="I36" s="4">
        <f t="shared" si="10"/>
        <v>0</v>
      </c>
      <c r="J36" s="12">
        <f t="shared" si="10"/>
        <v>5955869.7300000004</v>
      </c>
    </row>
    <row r="37" spans="1:10" x14ac:dyDescent="0.25">
      <c r="A37" s="19" t="s">
        <v>32</v>
      </c>
      <c r="B37" s="18">
        <f t="shared" si="8"/>
        <v>6512901.7699999996</v>
      </c>
      <c r="C37" s="4">
        <f t="shared" si="10"/>
        <v>28472.03</v>
      </c>
      <c r="D37" s="4">
        <f t="shared" si="10"/>
        <v>2393.0500000000002</v>
      </c>
      <c r="E37" s="4">
        <f t="shared" si="10"/>
        <v>288.25</v>
      </c>
      <c r="F37" s="4">
        <f t="shared" si="10"/>
        <v>1001.8100000000001</v>
      </c>
      <c r="G37" s="4">
        <f t="shared" si="10"/>
        <v>377.76</v>
      </c>
      <c r="H37" s="4">
        <f t="shared" si="10"/>
        <v>0</v>
      </c>
      <c r="I37" s="4">
        <f t="shared" si="10"/>
        <v>0</v>
      </c>
      <c r="J37" s="12">
        <f t="shared" si="10"/>
        <v>6545434.6700000009</v>
      </c>
    </row>
    <row r="38" spans="1:10" x14ac:dyDescent="0.25">
      <c r="A38" s="19" t="s">
        <v>33</v>
      </c>
      <c r="B38" s="18">
        <f t="shared" si="8"/>
        <v>4169852.41</v>
      </c>
      <c r="C38" s="4">
        <f t="shared" si="10"/>
        <v>23592.42</v>
      </c>
      <c r="D38" s="4">
        <f t="shared" si="10"/>
        <v>1640.1799999999998</v>
      </c>
      <c r="E38" s="4">
        <f t="shared" si="10"/>
        <v>37.69</v>
      </c>
      <c r="F38" s="4">
        <f t="shared" si="10"/>
        <v>248.96</v>
      </c>
      <c r="G38" s="4">
        <f t="shared" si="10"/>
        <v>122.32999999999998</v>
      </c>
      <c r="H38" s="4">
        <f t="shared" si="10"/>
        <v>0</v>
      </c>
      <c r="I38" s="4">
        <f t="shared" si="10"/>
        <v>0</v>
      </c>
      <c r="J38" s="12">
        <f t="shared" si="10"/>
        <v>4195493.9899999993</v>
      </c>
    </row>
    <row r="39" spans="1:10" x14ac:dyDescent="0.25">
      <c r="A39" s="19" t="s">
        <v>34</v>
      </c>
      <c r="B39" s="18">
        <f t="shared" si="8"/>
        <v>4489561.42</v>
      </c>
      <c r="C39" s="4">
        <f t="shared" si="10"/>
        <v>67932.350000000006</v>
      </c>
      <c r="D39" s="4">
        <f t="shared" si="10"/>
        <v>5423.46</v>
      </c>
      <c r="E39" s="4">
        <f t="shared" si="10"/>
        <v>13.09</v>
      </c>
      <c r="F39" s="4">
        <f t="shared" si="10"/>
        <v>94.63</v>
      </c>
      <c r="G39" s="4">
        <f t="shared" si="10"/>
        <v>45.46</v>
      </c>
      <c r="H39" s="4">
        <f t="shared" si="10"/>
        <v>0</v>
      </c>
      <c r="I39" s="4">
        <f t="shared" si="10"/>
        <v>0</v>
      </c>
      <c r="J39" s="12">
        <f t="shared" si="10"/>
        <v>4563070.41</v>
      </c>
    </row>
    <row r="40" spans="1:10" x14ac:dyDescent="0.25">
      <c r="A40" s="19" t="s">
        <v>37</v>
      </c>
      <c r="B40" s="18">
        <f t="shared" si="8"/>
        <v>2121172.16</v>
      </c>
      <c r="C40" s="4">
        <f t="shared" si="10"/>
        <v>401022.06</v>
      </c>
      <c r="D40" s="4">
        <f t="shared" si="10"/>
        <v>7303.38</v>
      </c>
      <c r="E40" s="4">
        <f t="shared" si="10"/>
        <v>1.83</v>
      </c>
      <c r="F40" s="4">
        <f t="shared" si="10"/>
        <v>50.34</v>
      </c>
      <c r="G40" s="4">
        <f t="shared" si="10"/>
        <v>26</v>
      </c>
      <c r="H40" s="4">
        <f t="shared" si="10"/>
        <v>0</v>
      </c>
      <c r="I40" s="4">
        <f t="shared" si="10"/>
        <v>0</v>
      </c>
      <c r="J40" s="12">
        <f t="shared" si="10"/>
        <v>2529575.7700000005</v>
      </c>
    </row>
    <row r="41" spans="1:10" x14ac:dyDescent="0.25">
      <c r="A41" s="20" t="s">
        <v>85</v>
      </c>
      <c r="B41" s="21">
        <f t="shared" si="8"/>
        <v>32506234.970000003</v>
      </c>
      <c r="C41" s="10">
        <f t="shared" si="10"/>
        <v>579489.14</v>
      </c>
      <c r="D41" s="10">
        <f t="shared" si="10"/>
        <v>19120.169999999998</v>
      </c>
      <c r="E41" s="10">
        <f t="shared" si="10"/>
        <v>4618.12</v>
      </c>
      <c r="F41" s="10">
        <f t="shared" si="10"/>
        <v>82487.380000000019</v>
      </c>
      <c r="G41" s="10">
        <f t="shared" si="10"/>
        <v>1787.96</v>
      </c>
      <c r="H41" s="10">
        <f t="shared" si="10"/>
        <v>0</v>
      </c>
      <c r="I41" s="10">
        <f t="shared" si="10"/>
        <v>0</v>
      </c>
      <c r="J41" s="13">
        <f t="shared" si="10"/>
        <v>33193737.740000002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48</v>
      </c>
    </row>
    <row r="2" spans="1:4" x14ac:dyDescent="0.25">
      <c r="A2" s="3" t="s">
        <v>69</v>
      </c>
    </row>
    <row r="3" spans="1:4" x14ac:dyDescent="0.25">
      <c r="B3" s="14" t="s">
        <v>46</v>
      </c>
      <c r="C3" s="30" t="s">
        <v>47</v>
      </c>
      <c r="D3" s="23" t="s">
        <v>113</v>
      </c>
    </row>
    <row r="4" spans="1:4" x14ac:dyDescent="0.25">
      <c r="A4" s="17" t="s">
        <v>36</v>
      </c>
      <c r="B4" s="18">
        <f>Pop3_H!B4+Pop3_F!B4</f>
        <v>2642.63</v>
      </c>
      <c r="C4" s="22">
        <f>Pop3_H!C4+Pop3_F!C4</f>
        <v>204366.69</v>
      </c>
      <c r="D4" s="11">
        <f>Pop3_H!D4+Pop3_F!D4</f>
        <v>207009.32</v>
      </c>
    </row>
    <row r="5" spans="1:4" x14ac:dyDescent="0.25">
      <c r="A5" s="19" t="s">
        <v>30</v>
      </c>
      <c r="B5" s="18">
        <f>Pop3_H!B5+Pop3_F!B5</f>
        <v>45385.09</v>
      </c>
      <c r="C5" s="22">
        <f>Pop3_H!C5+Pop3_F!C5</f>
        <v>259737.08000000002</v>
      </c>
      <c r="D5" s="12">
        <f>Pop3_H!D5+Pop3_F!D5</f>
        <v>305122.17000000004</v>
      </c>
    </row>
    <row r="6" spans="1:4" x14ac:dyDescent="0.25">
      <c r="A6" s="19" t="s">
        <v>31</v>
      </c>
      <c r="B6" s="18">
        <f>Pop3_H!B6+Pop3_F!B6</f>
        <v>875709.92</v>
      </c>
      <c r="C6" s="22">
        <f>Pop3_H!C6+Pop3_F!C6</f>
        <v>699844.83</v>
      </c>
      <c r="D6" s="12">
        <f>Pop3_H!D6+Pop3_F!D6</f>
        <v>1575554.75</v>
      </c>
    </row>
    <row r="7" spans="1:4" x14ac:dyDescent="0.25">
      <c r="A7" s="19" t="s">
        <v>32</v>
      </c>
      <c r="B7" s="18">
        <f>Pop3_H!B7+Pop3_F!B7</f>
        <v>1133786.1600000001</v>
      </c>
      <c r="C7" s="22">
        <f>Pop3_H!C7+Pop3_F!C7</f>
        <v>557628.96</v>
      </c>
      <c r="D7" s="12">
        <f>Pop3_H!D7+Pop3_F!D7</f>
        <v>1691415.12</v>
      </c>
    </row>
    <row r="8" spans="1:4" x14ac:dyDescent="0.25">
      <c r="A8" s="19" t="s">
        <v>33</v>
      </c>
      <c r="B8" s="18">
        <f>Pop3_H!B8+Pop3_F!B8</f>
        <v>621399.19999999995</v>
      </c>
      <c r="C8" s="22">
        <f>Pop3_H!C8+Pop3_F!C8</f>
        <v>275184.92</v>
      </c>
      <c r="D8" s="12">
        <f>Pop3_H!D8+Pop3_F!D8</f>
        <v>896584.12</v>
      </c>
    </row>
    <row r="9" spans="1:4" x14ac:dyDescent="0.25">
      <c r="A9" s="19" t="s">
        <v>34</v>
      </c>
      <c r="B9" s="18">
        <f>Pop3_H!B9+Pop3_F!B9</f>
        <v>582437.28</v>
      </c>
      <c r="C9" s="22">
        <f>Pop3_H!C9+Pop3_F!C9</f>
        <v>266306.59999999998</v>
      </c>
      <c r="D9" s="12">
        <f>Pop3_H!D9+Pop3_F!D9</f>
        <v>848743.87999999989</v>
      </c>
    </row>
    <row r="10" spans="1:4" x14ac:dyDescent="0.25">
      <c r="A10" s="19" t="s">
        <v>37</v>
      </c>
      <c r="B10" s="18">
        <f>Pop3_H!B10+Pop3_F!B10</f>
        <v>115435.48999999999</v>
      </c>
      <c r="C10" s="22">
        <f>Pop3_H!C10+Pop3_F!C10</f>
        <v>151561.21000000002</v>
      </c>
      <c r="D10" s="12">
        <f>Pop3_H!D10+Pop3_F!D10</f>
        <v>266996.7</v>
      </c>
    </row>
    <row r="11" spans="1:4" x14ac:dyDescent="0.25">
      <c r="A11" s="20" t="s">
        <v>85</v>
      </c>
      <c r="B11" s="21">
        <f>Pop3_H!B11+Pop3_F!B11</f>
        <v>3376795.77</v>
      </c>
      <c r="C11" s="24">
        <f>Pop3_H!C11+Pop3_F!C11</f>
        <v>2414630.29</v>
      </c>
      <c r="D11" s="13">
        <f>Pop3_H!D11+Pop3_F!D11</f>
        <v>5791426.0600000005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744</v>
      </c>
      <c r="B14" s="40"/>
      <c r="C14" s="40"/>
      <c r="D14" s="40"/>
    </row>
    <row r="16" spans="1:4" x14ac:dyDescent="0.25">
      <c r="A16" s="3" t="s">
        <v>70</v>
      </c>
    </row>
    <row r="17" spans="1:4" x14ac:dyDescent="0.25">
      <c r="B17" s="14" t="s">
        <v>46</v>
      </c>
      <c r="C17" s="30" t="s">
        <v>47</v>
      </c>
      <c r="D17" s="23" t="s">
        <v>113</v>
      </c>
    </row>
    <row r="18" spans="1:4" x14ac:dyDescent="0.25">
      <c r="A18" s="17" t="s">
        <v>36</v>
      </c>
      <c r="B18" s="18">
        <f>Pop3_H!B18+Pop3_F!B18</f>
        <v>6248.94</v>
      </c>
      <c r="C18" s="22">
        <f>Pop3_H!C18+Pop3_F!C18</f>
        <v>3708512.34</v>
      </c>
      <c r="D18" s="11">
        <f>Pop3_H!D18+Pop3_F!D18</f>
        <v>3714761.2800000003</v>
      </c>
    </row>
    <row r="19" spans="1:4" x14ac:dyDescent="0.25">
      <c r="A19" s="19" t="s">
        <v>30</v>
      </c>
      <c r="B19" s="18">
        <f>Pop3_H!B19+Pop3_F!B19</f>
        <v>97150.56</v>
      </c>
      <c r="C19" s="22">
        <f>Pop3_H!C19+Pop3_F!C19</f>
        <v>3263019.5300000003</v>
      </c>
      <c r="D19" s="12">
        <f>Pop3_H!D19+Pop3_F!D19</f>
        <v>3360170.09</v>
      </c>
    </row>
    <row r="20" spans="1:4" x14ac:dyDescent="0.25">
      <c r="A20" s="19" t="s">
        <v>31</v>
      </c>
      <c r="B20" s="18">
        <f>Pop3_H!B20+Pop3_F!B20</f>
        <v>2960830.97</v>
      </c>
      <c r="C20" s="22">
        <f>Pop3_H!C20+Pop3_F!C20</f>
        <v>7228662.1600000001</v>
      </c>
      <c r="D20" s="12">
        <f>Pop3_H!D20+Pop3_F!D20</f>
        <v>10189493.129999999</v>
      </c>
    </row>
    <row r="21" spans="1:4" x14ac:dyDescent="0.25">
      <c r="A21" s="19" t="s">
        <v>32</v>
      </c>
      <c r="B21" s="18">
        <f>Pop3_H!B21+Pop3_F!B21</f>
        <v>5940718.4400000004</v>
      </c>
      <c r="C21" s="22">
        <f>Pop3_H!C21+Pop3_F!C21</f>
        <v>5319016.05</v>
      </c>
      <c r="D21" s="12">
        <f>Pop3_H!D21+Pop3_F!D21</f>
        <v>11259734.49</v>
      </c>
    </row>
    <row r="22" spans="1:4" x14ac:dyDescent="0.25">
      <c r="A22" s="19" t="s">
        <v>33</v>
      </c>
      <c r="B22" s="18">
        <f>Pop3_H!B22+Pop3_F!B22</f>
        <v>4532773.5</v>
      </c>
      <c r="C22" s="22">
        <f>Pop3_H!C22+Pop3_F!C22</f>
        <v>2672529.23</v>
      </c>
      <c r="D22" s="12">
        <f>Pop3_H!D22+Pop3_F!D22</f>
        <v>7205302.7299999995</v>
      </c>
    </row>
    <row r="23" spans="1:4" x14ac:dyDescent="0.25">
      <c r="A23" s="19" t="s">
        <v>34</v>
      </c>
      <c r="B23" s="18">
        <f>Pop3_H!B23+Pop3_F!B23</f>
        <v>4885668.9700000007</v>
      </c>
      <c r="C23" s="22">
        <f>Pop3_H!C23+Pop3_F!C23</f>
        <v>2743083.57</v>
      </c>
      <c r="D23" s="12">
        <f>Pop3_H!D23+Pop3_F!D23</f>
        <v>7628752.54</v>
      </c>
    </row>
    <row r="24" spans="1:4" x14ac:dyDescent="0.25">
      <c r="A24" s="19" t="s">
        <v>37</v>
      </c>
      <c r="B24" s="18">
        <f>Pop3_H!B24+Pop3_F!B24</f>
        <v>1387849.1099999999</v>
      </c>
      <c r="C24" s="22">
        <f>Pop3_H!C24+Pop3_F!C24</f>
        <v>2243670.54</v>
      </c>
      <c r="D24" s="12">
        <f>Pop3_H!D24+Pop3_F!D24</f>
        <v>3631519.65</v>
      </c>
    </row>
    <row r="25" spans="1:4" x14ac:dyDescent="0.25">
      <c r="A25" s="20" t="s">
        <v>85</v>
      </c>
      <c r="B25" s="21">
        <f>Pop3_H!B25+Pop3_F!B25</f>
        <v>19811240.490000002</v>
      </c>
      <c r="C25" s="24">
        <f>Pop3_H!C25+Pop3_F!C25</f>
        <v>27178493.419999998</v>
      </c>
      <c r="D25" s="13">
        <f>Pop3_H!D25+Pop3_F!D25</f>
        <v>46989733.909999996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744</v>
      </c>
      <c r="B27" s="40"/>
      <c r="C27" s="40"/>
      <c r="D27" s="40"/>
    </row>
    <row r="29" spans="1:4" x14ac:dyDescent="0.25">
      <c r="A29" s="3" t="s">
        <v>28</v>
      </c>
    </row>
    <row r="30" spans="1:4" x14ac:dyDescent="0.25">
      <c r="B30" s="14" t="s">
        <v>46</v>
      </c>
      <c r="C30" s="30" t="s">
        <v>47</v>
      </c>
      <c r="D30" s="23" t="s">
        <v>113</v>
      </c>
    </row>
    <row r="31" spans="1:4" x14ac:dyDescent="0.25">
      <c r="A31" s="17" t="s">
        <v>36</v>
      </c>
      <c r="B31" s="18">
        <f t="shared" ref="B31:D38" si="0">B4+B18</f>
        <v>8891.57</v>
      </c>
      <c r="C31" s="22">
        <f t="shared" si="0"/>
        <v>3912879.03</v>
      </c>
      <c r="D31" s="11">
        <f t="shared" si="0"/>
        <v>3921770.6</v>
      </c>
    </row>
    <row r="32" spans="1:4" x14ac:dyDescent="0.25">
      <c r="A32" s="19" t="s">
        <v>30</v>
      </c>
      <c r="B32" s="18">
        <f t="shared" si="0"/>
        <v>142535.65</v>
      </c>
      <c r="C32" s="22">
        <f t="shared" si="0"/>
        <v>3522756.6100000003</v>
      </c>
      <c r="D32" s="12">
        <f t="shared" si="0"/>
        <v>3665292.26</v>
      </c>
    </row>
    <row r="33" spans="1:4" x14ac:dyDescent="0.25">
      <c r="A33" s="19" t="s">
        <v>31</v>
      </c>
      <c r="B33" s="18">
        <f t="shared" si="0"/>
        <v>3836540.89</v>
      </c>
      <c r="C33" s="22">
        <f t="shared" si="0"/>
        <v>7928506.9900000002</v>
      </c>
      <c r="D33" s="12">
        <f t="shared" si="0"/>
        <v>11765047.879999999</v>
      </c>
    </row>
    <row r="34" spans="1:4" x14ac:dyDescent="0.25">
      <c r="A34" s="19" t="s">
        <v>32</v>
      </c>
      <c r="B34" s="18">
        <f t="shared" si="0"/>
        <v>7074504.6000000006</v>
      </c>
      <c r="C34" s="22">
        <f t="shared" si="0"/>
        <v>5876645.0099999998</v>
      </c>
      <c r="D34" s="12">
        <f t="shared" si="0"/>
        <v>12951149.609999999</v>
      </c>
    </row>
    <row r="35" spans="1:4" x14ac:dyDescent="0.25">
      <c r="A35" s="19" t="s">
        <v>33</v>
      </c>
      <c r="B35" s="18">
        <f t="shared" si="0"/>
        <v>5154172.7</v>
      </c>
      <c r="C35" s="22">
        <f t="shared" si="0"/>
        <v>2947714.15</v>
      </c>
      <c r="D35" s="12">
        <f t="shared" si="0"/>
        <v>8101886.8499999996</v>
      </c>
    </row>
    <row r="36" spans="1:4" x14ac:dyDescent="0.25">
      <c r="A36" s="19" t="s">
        <v>34</v>
      </c>
      <c r="B36" s="18">
        <f t="shared" si="0"/>
        <v>5468106.2500000009</v>
      </c>
      <c r="C36" s="22">
        <f t="shared" si="0"/>
        <v>3009390.17</v>
      </c>
      <c r="D36" s="12">
        <f t="shared" si="0"/>
        <v>8477496.4199999999</v>
      </c>
    </row>
    <row r="37" spans="1:4" x14ac:dyDescent="0.25">
      <c r="A37" s="19" t="s">
        <v>37</v>
      </c>
      <c r="B37" s="18">
        <f t="shared" si="0"/>
        <v>1503284.5999999999</v>
      </c>
      <c r="C37" s="22">
        <f t="shared" si="0"/>
        <v>2395231.75</v>
      </c>
      <c r="D37" s="12">
        <f t="shared" si="0"/>
        <v>3898516.35</v>
      </c>
    </row>
    <row r="38" spans="1:4" x14ac:dyDescent="0.25">
      <c r="A38" s="20" t="s">
        <v>85</v>
      </c>
      <c r="B38" s="21">
        <f t="shared" si="0"/>
        <v>23188036.260000002</v>
      </c>
      <c r="C38" s="24">
        <f t="shared" si="0"/>
        <v>29593123.709999997</v>
      </c>
      <c r="D38" s="13">
        <f t="shared" si="0"/>
        <v>52781159.969999999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74</v>
      </c>
    </row>
    <row r="2" spans="1:6" x14ac:dyDescent="0.25">
      <c r="A2" s="3" t="s">
        <v>69</v>
      </c>
    </row>
    <row r="3" spans="1:6" x14ac:dyDescent="0.25">
      <c r="B3" s="14" t="s">
        <v>46</v>
      </c>
      <c r="C3" s="30" t="s">
        <v>47</v>
      </c>
      <c r="D3" s="23" t="s">
        <v>113</v>
      </c>
    </row>
    <row r="4" spans="1:6" x14ac:dyDescent="0.25">
      <c r="A4" s="17" t="s">
        <v>36</v>
      </c>
      <c r="B4" s="18">
        <v>641.15</v>
      </c>
      <c r="C4" s="22">
        <v>108257.94</v>
      </c>
      <c r="D4" s="11">
        <f>B4+C4</f>
        <v>108899.09</v>
      </c>
      <c r="E4" s="114"/>
      <c r="F4" s="114"/>
    </row>
    <row r="5" spans="1:6" x14ac:dyDescent="0.25">
      <c r="A5" s="19" t="s">
        <v>30</v>
      </c>
      <c r="B5" s="18">
        <v>10554.59</v>
      </c>
      <c r="C5" s="22">
        <v>134365.67000000001</v>
      </c>
      <c r="D5" s="12">
        <f t="shared" ref="D5:D10" si="0">B5+C5</f>
        <v>144920.26</v>
      </c>
      <c r="E5" s="114"/>
      <c r="F5" s="114"/>
    </row>
    <row r="6" spans="1:6" x14ac:dyDescent="0.25">
      <c r="A6" s="19" t="s">
        <v>31</v>
      </c>
      <c r="B6" s="18">
        <v>367363.4</v>
      </c>
      <c r="C6" s="22">
        <v>359797.23</v>
      </c>
      <c r="D6" s="12">
        <f t="shared" si="0"/>
        <v>727160.63</v>
      </c>
      <c r="E6" s="114"/>
      <c r="F6" s="114"/>
    </row>
    <row r="7" spans="1:6" x14ac:dyDescent="0.25">
      <c r="A7" s="19" t="s">
        <v>32</v>
      </c>
      <c r="B7" s="18">
        <v>572749.93000000005</v>
      </c>
      <c r="C7" s="22">
        <v>263223.98</v>
      </c>
      <c r="D7" s="12">
        <f t="shared" si="0"/>
        <v>835973.91</v>
      </c>
      <c r="E7" s="114"/>
      <c r="F7" s="114"/>
    </row>
    <row r="8" spans="1:6" x14ac:dyDescent="0.25">
      <c r="A8" s="19" t="s">
        <v>33</v>
      </c>
      <c r="B8" s="18">
        <v>318762.8</v>
      </c>
      <c r="C8" s="22">
        <v>114366.8</v>
      </c>
      <c r="D8" s="12">
        <f t="shared" si="0"/>
        <v>433129.6</v>
      </c>
      <c r="E8" s="114"/>
      <c r="F8" s="114"/>
    </row>
    <row r="9" spans="1:6" x14ac:dyDescent="0.25">
      <c r="A9" s="19" t="s">
        <v>34</v>
      </c>
      <c r="B9" s="18">
        <v>356651.85</v>
      </c>
      <c r="C9" s="22">
        <v>92135.22</v>
      </c>
      <c r="D9" s="12">
        <f t="shared" si="0"/>
        <v>448787.06999999995</v>
      </c>
      <c r="E9" s="114"/>
      <c r="F9" s="114"/>
    </row>
    <row r="10" spans="1:6" x14ac:dyDescent="0.25">
      <c r="A10" s="19" t="s">
        <v>37</v>
      </c>
      <c r="B10" s="18">
        <v>80392.89</v>
      </c>
      <c r="C10" s="22">
        <v>34393.08</v>
      </c>
      <c r="D10" s="12">
        <f t="shared" si="0"/>
        <v>114785.97</v>
      </c>
      <c r="E10" s="114"/>
      <c r="F10" s="114"/>
    </row>
    <row r="11" spans="1:6" x14ac:dyDescent="0.25">
      <c r="A11" s="20" t="s">
        <v>85</v>
      </c>
      <c r="B11" s="21">
        <f>SUM(B4:B10)</f>
        <v>1707116.61</v>
      </c>
      <c r="C11" s="24">
        <f t="shared" ref="C11:D11" si="1">SUM(C4:C10)</f>
        <v>1106539.9200000002</v>
      </c>
      <c r="D11" s="13">
        <f t="shared" si="1"/>
        <v>2813656.5300000003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744</v>
      </c>
      <c r="B14" s="40"/>
      <c r="C14" s="40"/>
      <c r="D14" s="40"/>
    </row>
    <row r="16" spans="1:6" x14ac:dyDescent="0.25">
      <c r="A16" s="3" t="s">
        <v>70</v>
      </c>
    </row>
    <row r="17" spans="1:6" x14ac:dyDescent="0.25">
      <c r="B17" s="14" t="s">
        <v>46</v>
      </c>
      <c r="C17" s="30" t="s">
        <v>47</v>
      </c>
      <c r="D17" s="23" t="s">
        <v>113</v>
      </c>
    </row>
    <row r="18" spans="1:6" x14ac:dyDescent="0.25">
      <c r="A18" s="17" t="s">
        <v>36</v>
      </c>
      <c r="B18" s="18">
        <v>2281.6999999999998</v>
      </c>
      <c r="C18" s="22">
        <v>1902854.74</v>
      </c>
      <c r="D18" s="11">
        <f>B18+C18</f>
        <v>1905136.44</v>
      </c>
      <c r="E18" s="114"/>
      <c r="F18" s="114"/>
    </row>
    <row r="19" spans="1:6" x14ac:dyDescent="0.25">
      <c r="A19" s="19" t="s">
        <v>30</v>
      </c>
      <c r="B19" s="18">
        <v>30155.56</v>
      </c>
      <c r="C19" s="22">
        <v>1677549.36</v>
      </c>
      <c r="D19" s="12">
        <f t="shared" ref="D19:D24" si="2">B19+C19</f>
        <v>1707704.9200000002</v>
      </c>
      <c r="E19" s="114"/>
      <c r="F19" s="114"/>
    </row>
    <row r="20" spans="1:6" x14ac:dyDescent="0.25">
      <c r="A20" s="19" t="s">
        <v>31</v>
      </c>
      <c r="B20" s="18">
        <v>1320530.8500000001</v>
      </c>
      <c r="C20" s="22">
        <v>3746208.36</v>
      </c>
      <c r="D20" s="12">
        <f t="shared" si="2"/>
        <v>5066739.21</v>
      </c>
      <c r="E20" s="114"/>
      <c r="F20" s="114"/>
    </row>
    <row r="21" spans="1:6" x14ac:dyDescent="0.25">
      <c r="A21" s="19" t="s">
        <v>32</v>
      </c>
      <c r="B21" s="18">
        <v>2909040.49</v>
      </c>
      <c r="C21" s="22">
        <v>2649744.7999999998</v>
      </c>
      <c r="D21" s="12">
        <f t="shared" si="2"/>
        <v>5558785.29</v>
      </c>
      <c r="E21" s="114"/>
      <c r="F21" s="114"/>
    </row>
    <row r="22" spans="1:6" x14ac:dyDescent="0.25">
      <c r="A22" s="19" t="s">
        <v>33</v>
      </c>
      <c r="B22" s="18">
        <v>2273747.44</v>
      </c>
      <c r="C22" s="22">
        <v>1195176.95</v>
      </c>
      <c r="D22" s="12">
        <f t="shared" si="2"/>
        <v>3468924.3899999997</v>
      </c>
      <c r="E22" s="114"/>
      <c r="F22" s="114"/>
    </row>
    <row r="23" spans="1:6" x14ac:dyDescent="0.25">
      <c r="A23" s="19" t="s">
        <v>34</v>
      </c>
      <c r="B23" s="18">
        <v>2563368.89</v>
      </c>
      <c r="C23" s="22">
        <v>899397.14</v>
      </c>
      <c r="D23" s="12">
        <f t="shared" si="2"/>
        <v>3462766.0300000003</v>
      </c>
      <c r="E23" s="114"/>
      <c r="F23" s="114"/>
    </row>
    <row r="24" spans="1:6" x14ac:dyDescent="0.25">
      <c r="A24" s="19" t="s">
        <v>37</v>
      </c>
      <c r="B24" s="18">
        <v>820849.07</v>
      </c>
      <c r="C24" s="22">
        <v>432758.54</v>
      </c>
      <c r="D24" s="12">
        <f t="shared" si="2"/>
        <v>1253607.6099999999</v>
      </c>
      <c r="E24" s="114"/>
      <c r="F24" s="114"/>
    </row>
    <row r="25" spans="1:6" x14ac:dyDescent="0.25">
      <c r="A25" s="20" t="s">
        <v>85</v>
      </c>
      <c r="B25" s="21">
        <f>SUM(B18:B24)</f>
        <v>9919974.0000000019</v>
      </c>
      <c r="C25" s="24">
        <f t="shared" ref="C25" si="3">SUM(C18:C24)</f>
        <v>12503689.889999999</v>
      </c>
      <c r="D25" s="13">
        <f t="shared" ref="D25" si="4">SUM(D18:D24)</f>
        <v>22423663.890000001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744</v>
      </c>
      <c r="B27" s="40"/>
      <c r="C27" s="40"/>
      <c r="D27" s="40"/>
    </row>
    <row r="29" spans="1:6" x14ac:dyDescent="0.25">
      <c r="A29" s="3" t="s">
        <v>28</v>
      </c>
    </row>
    <row r="30" spans="1:6" x14ac:dyDescent="0.25">
      <c r="B30" s="14" t="s">
        <v>46</v>
      </c>
      <c r="C30" s="30" t="s">
        <v>47</v>
      </c>
      <c r="D30" s="23" t="s">
        <v>113</v>
      </c>
    </row>
    <row r="31" spans="1:6" x14ac:dyDescent="0.25">
      <c r="A31" s="17" t="s">
        <v>36</v>
      </c>
      <c r="B31" s="18">
        <f t="shared" ref="B31:D38" si="5">B4+B18</f>
        <v>2922.85</v>
      </c>
      <c r="C31" s="22">
        <f t="shared" si="5"/>
        <v>2011112.68</v>
      </c>
      <c r="D31" s="11">
        <f t="shared" si="5"/>
        <v>2014035.53</v>
      </c>
    </row>
    <row r="32" spans="1:6" x14ac:dyDescent="0.25">
      <c r="A32" s="19" t="s">
        <v>30</v>
      </c>
      <c r="B32" s="18">
        <f t="shared" si="5"/>
        <v>40710.15</v>
      </c>
      <c r="C32" s="22">
        <f t="shared" si="5"/>
        <v>1811915.03</v>
      </c>
      <c r="D32" s="12">
        <f t="shared" si="5"/>
        <v>1852625.1800000002</v>
      </c>
    </row>
    <row r="33" spans="1:4" x14ac:dyDescent="0.25">
      <c r="A33" s="19" t="s">
        <v>31</v>
      </c>
      <c r="B33" s="18">
        <f t="shared" si="5"/>
        <v>1687894.25</v>
      </c>
      <c r="C33" s="22">
        <f t="shared" si="5"/>
        <v>4106005.59</v>
      </c>
      <c r="D33" s="12">
        <f t="shared" si="5"/>
        <v>5793899.8399999999</v>
      </c>
    </row>
    <row r="34" spans="1:4" x14ac:dyDescent="0.25">
      <c r="A34" s="19" t="s">
        <v>32</v>
      </c>
      <c r="B34" s="18">
        <f t="shared" si="5"/>
        <v>3481790.4200000004</v>
      </c>
      <c r="C34" s="22">
        <f t="shared" si="5"/>
        <v>2912968.78</v>
      </c>
      <c r="D34" s="12">
        <f t="shared" si="5"/>
        <v>6394759.2000000002</v>
      </c>
    </row>
    <row r="35" spans="1:4" x14ac:dyDescent="0.25">
      <c r="A35" s="19" t="s">
        <v>33</v>
      </c>
      <c r="B35" s="18">
        <f t="shared" si="5"/>
        <v>2592510.2399999998</v>
      </c>
      <c r="C35" s="22">
        <f t="shared" si="5"/>
        <v>1309543.75</v>
      </c>
      <c r="D35" s="12">
        <f t="shared" si="5"/>
        <v>3902053.9899999998</v>
      </c>
    </row>
    <row r="36" spans="1:4" x14ac:dyDescent="0.25">
      <c r="A36" s="19" t="s">
        <v>34</v>
      </c>
      <c r="B36" s="18">
        <f t="shared" si="5"/>
        <v>2920020.74</v>
      </c>
      <c r="C36" s="22">
        <f t="shared" si="5"/>
        <v>991532.36</v>
      </c>
      <c r="D36" s="12">
        <f t="shared" si="5"/>
        <v>3911553.1</v>
      </c>
    </row>
    <row r="37" spans="1:4" x14ac:dyDescent="0.25">
      <c r="A37" s="19" t="s">
        <v>37</v>
      </c>
      <c r="B37" s="18">
        <f t="shared" si="5"/>
        <v>901241.96</v>
      </c>
      <c r="C37" s="22">
        <f t="shared" si="5"/>
        <v>467151.62</v>
      </c>
      <c r="D37" s="12">
        <f t="shared" si="5"/>
        <v>1368393.5799999998</v>
      </c>
    </row>
    <row r="38" spans="1:4" x14ac:dyDescent="0.25">
      <c r="A38" s="20" t="s">
        <v>85</v>
      </c>
      <c r="B38" s="21">
        <f t="shared" si="5"/>
        <v>11627090.610000001</v>
      </c>
      <c r="C38" s="24">
        <f t="shared" si="5"/>
        <v>13610229.809999999</v>
      </c>
      <c r="D38" s="13">
        <f t="shared" si="5"/>
        <v>25237320.420000002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75</v>
      </c>
    </row>
    <row r="2" spans="1:6" x14ac:dyDescent="0.25">
      <c r="A2" s="3" t="s">
        <v>69</v>
      </c>
    </row>
    <row r="3" spans="1:6" x14ac:dyDescent="0.25">
      <c r="B3" s="14" t="s">
        <v>46</v>
      </c>
      <c r="C3" s="30" t="s">
        <v>47</v>
      </c>
      <c r="D3" s="23" t="s">
        <v>113</v>
      </c>
    </row>
    <row r="4" spans="1:6" x14ac:dyDescent="0.25">
      <c r="A4" s="17" t="s">
        <v>36</v>
      </c>
      <c r="B4" s="18">
        <v>2001.48</v>
      </c>
      <c r="C4" s="22">
        <v>96108.75</v>
      </c>
      <c r="D4" s="11">
        <f>B4+C4</f>
        <v>98110.23</v>
      </c>
      <c r="E4" s="114"/>
      <c r="F4" s="114"/>
    </row>
    <row r="5" spans="1:6" x14ac:dyDescent="0.25">
      <c r="A5" s="19" t="s">
        <v>30</v>
      </c>
      <c r="B5" s="18">
        <v>34830.5</v>
      </c>
      <c r="C5" s="22">
        <v>125371.41</v>
      </c>
      <c r="D5" s="12">
        <f t="shared" ref="D5:D10" si="0">B5+C5</f>
        <v>160201.91</v>
      </c>
      <c r="E5" s="114"/>
      <c r="F5" s="114"/>
    </row>
    <row r="6" spans="1:6" x14ac:dyDescent="0.25">
      <c r="A6" s="19" t="s">
        <v>31</v>
      </c>
      <c r="B6" s="18">
        <v>508346.52</v>
      </c>
      <c r="C6" s="22">
        <v>340047.6</v>
      </c>
      <c r="D6" s="12">
        <f t="shared" si="0"/>
        <v>848394.12</v>
      </c>
      <c r="E6" s="114"/>
      <c r="F6" s="114"/>
    </row>
    <row r="7" spans="1:6" x14ac:dyDescent="0.25">
      <c r="A7" s="19" t="s">
        <v>32</v>
      </c>
      <c r="B7" s="18">
        <v>561036.23</v>
      </c>
      <c r="C7" s="22">
        <v>294404.98</v>
      </c>
      <c r="D7" s="12">
        <f t="shared" si="0"/>
        <v>855441.21</v>
      </c>
      <c r="E7" s="114"/>
      <c r="F7" s="114"/>
    </row>
    <row r="8" spans="1:6" x14ac:dyDescent="0.25">
      <c r="A8" s="19" t="s">
        <v>33</v>
      </c>
      <c r="B8" s="18">
        <v>302636.40000000002</v>
      </c>
      <c r="C8" s="22">
        <v>160818.12</v>
      </c>
      <c r="D8" s="12">
        <f t="shared" si="0"/>
        <v>463454.52</v>
      </c>
      <c r="E8" s="114"/>
      <c r="F8" s="114"/>
    </row>
    <row r="9" spans="1:6" x14ac:dyDescent="0.25">
      <c r="A9" s="19" t="s">
        <v>34</v>
      </c>
      <c r="B9" s="18">
        <v>225785.43</v>
      </c>
      <c r="C9" s="22">
        <v>174171.38</v>
      </c>
      <c r="D9" s="12">
        <f t="shared" si="0"/>
        <v>399956.81</v>
      </c>
      <c r="E9" s="114"/>
      <c r="F9" s="114"/>
    </row>
    <row r="10" spans="1:6" x14ac:dyDescent="0.25">
      <c r="A10" s="19" t="s">
        <v>37</v>
      </c>
      <c r="B10" s="18">
        <v>35042.6</v>
      </c>
      <c r="C10" s="22">
        <v>117168.13</v>
      </c>
      <c r="D10" s="12">
        <f t="shared" si="0"/>
        <v>152210.73000000001</v>
      </c>
      <c r="E10" s="114"/>
      <c r="F10" s="114"/>
    </row>
    <row r="11" spans="1:6" x14ac:dyDescent="0.25">
      <c r="A11" s="20" t="s">
        <v>85</v>
      </c>
      <c r="B11" s="21">
        <f>SUM(B4:B10)</f>
        <v>1669679.16</v>
      </c>
      <c r="C11" s="24">
        <f t="shared" ref="C11:D11" si="1">SUM(C4:C10)</f>
        <v>1308090.3700000001</v>
      </c>
      <c r="D11" s="13">
        <f t="shared" si="1"/>
        <v>2977769.5300000003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744</v>
      </c>
      <c r="B14" s="40"/>
      <c r="C14" s="40"/>
      <c r="D14" s="40"/>
    </row>
    <row r="16" spans="1:6" x14ac:dyDescent="0.25">
      <c r="A16" s="3" t="s">
        <v>70</v>
      </c>
    </row>
    <row r="17" spans="1:6" x14ac:dyDescent="0.25">
      <c r="B17" s="14" t="s">
        <v>46</v>
      </c>
      <c r="C17" s="30" t="s">
        <v>47</v>
      </c>
      <c r="D17" s="23" t="s">
        <v>113</v>
      </c>
    </row>
    <row r="18" spans="1:6" x14ac:dyDescent="0.25">
      <c r="A18" s="17" t="s">
        <v>36</v>
      </c>
      <c r="B18" s="18">
        <v>3967.24</v>
      </c>
      <c r="C18" s="22">
        <v>1805657.6</v>
      </c>
      <c r="D18" s="11">
        <f>B18+C18</f>
        <v>1809624.84</v>
      </c>
      <c r="E18" s="114"/>
      <c r="F18" s="114"/>
    </row>
    <row r="19" spans="1:6" x14ac:dyDescent="0.25">
      <c r="A19" s="19" t="s">
        <v>30</v>
      </c>
      <c r="B19" s="18">
        <v>66995</v>
      </c>
      <c r="C19" s="22">
        <v>1585470.17</v>
      </c>
      <c r="D19" s="12">
        <f t="shared" ref="D19:D24" si="2">B19+C19</f>
        <v>1652465.17</v>
      </c>
      <c r="E19" s="114"/>
      <c r="F19" s="114"/>
    </row>
    <row r="20" spans="1:6" x14ac:dyDescent="0.25">
      <c r="A20" s="19" t="s">
        <v>31</v>
      </c>
      <c r="B20" s="18">
        <v>1640300.12</v>
      </c>
      <c r="C20" s="22">
        <v>3482453.8</v>
      </c>
      <c r="D20" s="12">
        <f t="shared" si="2"/>
        <v>5122753.92</v>
      </c>
      <c r="E20" s="114"/>
      <c r="F20" s="114"/>
    </row>
    <row r="21" spans="1:6" x14ac:dyDescent="0.25">
      <c r="A21" s="19" t="s">
        <v>32</v>
      </c>
      <c r="B21" s="18">
        <v>3031677.95</v>
      </c>
      <c r="C21" s="22">
        <v>2669271.25</v>
      </c>
      <c r="D21" s="12">
        <f t="shared" si="2"/>
        <v>5700949.2000000002</v>
      </c>
      <c r="E21" s="114"/>
      <c r="F21" s="114"/>
    </row>
    <row r="22" spans="1:6" x14ac:dyDescent="0.25">
      <c r="A22" s="19" t="s">
        <v>33</v>
      </c>
      <c r="B22" s="18">
        <v>2259026.06</v>
      </c>
      <c r="C22" s="22">
        <v>1477352.28</v>
      </c>
      <c r="D22" s="12">
        <f t="shared" si="2"/>
        <v>3736378.34</v>
      </c>
      <c r="E22" s="114"/>
      <c r="F22" s="114"/>
    </row>
    <row r="23" spans="1:6" x14ac:dyDescent="0.25">
      <c r="A23" s="19" t="s">
        <v>34</v>
      </c>
      <c r="B23" s="18">
        <v>2322300.08</v>
      </c>
      <c r="C23" s="22">
        <v>1843686.43</v>
      </c>
      <c r="D23" s="12">
        <f t="shared" si="2"/>
        <v>4165986.51</v>
      </c>
      <c r="E23" s="114"/>
      <c r="F23" s="114"/>
    </row>
    <row r="24" spans="1:6" x14ac:dyDescent="0.25">
      <c r="A24" s="19" t="s">
        <v>37</v>
      </c>
      <c r="B24" s="18">
        <v>567000.04</v>
      </c>
      <c r="C24" s="22">
        <v>1810912</v>
      </c>
      <c r="D24" s="12">
        <f t="shared" si="2"/>
        <v>2377912.04</v>
      </c>
      <c r="E24" s="114"/>
      <c r="F24" s="114"/>
    </row>
    <row r="25" spans="1:6" x14ac:dyDescent="0.25">
      <c r="A25" s="20" t="s">
        <v>85</v>
      </c>
      <c r="B25" s="21">
        <f>SUM(B18:B24)</f>
        <v>9891266.4900000021</v>
      </c>
      <c r="C25" s="24">
        <f t="shared" ref="C25:D25" si="3">SUM(C18:C24)</f>
        <v>14674803.529999999</v>
      </c>
      <c r="D25" s="13">
        <f t="shared" si="3"/>
        <v>24566070.019999996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744</v>
      </c>
      <c r="B27" s="40"/>
      <c r="C27" s="40"/>
      <c r="D27" s="40"/>
    </row>
    <row r="29" spans="1:6" x14ac:dyDescent="0.25">
      <c r="A29" s="3" t="s">
        <v>28</v>
      </c>
    </row>
    <row r="30" spans="1:6" x14ac:dyDescent="0.25">
      <c r="B30" s="14" t="s">
        <v>46</v>
      </c>
      <c r="C30" s="30" t="s">
        <v>47</v>
      </c>
      <c r="D30" s="23" t="s">
        <v>113</v>
      </c>
    </row>
    <row r="31" spans="1:6" x14ac:dyDescent="0.25">
      <c r="A31" s="17" t="s">
        <v>36</v>
      </c>
      <c r="B31" s="18">
        <f t="shared" ref="B31:D38" si="4">B4+B18</f>
        <v>5968.7199999999993</v>
      </c>
      <c r="C31" s="22">
        <f t="shared" si="4"/>
        <v>1901766.35</v>
      </c>
      <c r="D31" s="11">
        <f t="shared" si="4"/>
        <v>1907735.07</v>
      </c>
    </row>
    <row r="32" spans="1:6" x14ac:dyDescent="0.25">
      <c r="A32" s="19" t="s">
        <v>30</v>
      </c>
      <c r="B32" s="18">
        <f t="shared" si="4"/>
        <v>101825.5</v>
      </c>
      <c r="C32" s="22">
        <f t="shared" si="4"/>
        <v>1710841.5799999998</v>
      </c>
      <c r="D32" s="12">
        <f t="shared" si="4"/>
        <v>1812667.0799999998</v>
      </c>
    </row>
    <row r="33" spans="1:4" x14ac:dyDescent="0.25">
      <c r="A33" s="19" t="s">
        <v>31</v>
      </c>
      <c r="B33" s="18">
        <f t="shared" si="4"/>
        <v>2148646.64</v>
      </c>
      <c r="C33" s="22">
        <f t="shared" si="4"/>
        <v>3822501.4</v>
      </c>
      <c r="D33" s="12">
        <f t="shared" si="4"/>
        <v>5971148.04</v>
      </c>
    </row>
    <row r="34" spans="1:4" x14ac:dyDescent="0.25">
      <c r="A34" s="19" t="s">
        <v>32</v>
      </c>
      <c r="B34" s="18">
        <f t="shared" si="4"/>
        <v>3592714.18</v>
      </c>
      <c r="C34" s="22">
        <f t="shared" si="4"/>
        <v>2963676.23</v>
      </c>
      <c r="D34" s="12">
        <f t="shared" si="4"/>
        <v>6556390.4100000001</v>
      </c>
    </row>
    <row r="35" spans="1:4" x14ac:dyDescent="0.25">
      <c r="A35" s="19" t="s">
        <v>33</v>
      </c>
      <c r="B35" s="18">
        <f t="shared" si="4"/>
        <v>2561662.46</v>
      </c>
      <c r="C35" s="22">
        <f t="shared" si="4"/>
        <v>1638170.4</v>
      </c>
      <c r="D35" s="12">
        <f t="shared" si="4"/>
        <v>4199832.8599999994</v>
      </c>
    </row>
    <row r="36" spans="1:4" x14ac:dyDescent="0.25">
      <c r="A36" s="19" t="s">
        <v>34</v>
      </c>
      <c r="B36" s="18">
        <f t="shared" si="4"/>
        <v>2548085.5100000002</v>
      </c>
      <c r="C36" s="22">
        <f t="shared" si="4"/>
        <v>2017857.81</v>
      </c>
      <c r="D36" s="12">
        <f t="shared" si="4"/>
        <v>4565943.3199999994</v>
      </c>
    </row>
    <row r="37" spans="1:4" x14ac:dyDescent="0.25">
      <c r="A37" s="19" t="s">
        <v>37</v>
      </c>
      <c r="B37" s="18">
        <f t="shared" si="4"/>
        <v>602042.64</v>
      </c>
      <c r="C37" s="22">
        <f t="shared" si="4"/>
        <v>1928080.13</v>
      </c>
      <c r="D37" s="12">
        <f t="shared" si="4"/>
        <v>2530122.77</v>
      </c>
    </row>
    <row r="38" spans="1:4" x14ac:dyDescent="0.25">
      <c r="A38" s="20" t="s">
        <v>85</v>
      </c>
      <c r="B38" s="21">
        <f t="shared" si="4"/>
        <v>11560945.650000002</v>
      </c>
      <c r="C38" s="24">
        <f t="shared" si="4"/>
        <v>15982893.899999999</v>
      </c>
      <c r="D38" s="13">
        <f t="shared" si="4"/>
        <v>27543839.549999997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49</v>
      </c>
    </row>
    <row r="2" spans="1:4" x14ac:dyDescent="0.25">
      <c r="A2" s="3" t="s">
        <v>69</v>
      </c>
    </row>
    <row r="3" spans="1:4" ht="24" x14ac:dyDescent="0.25">
      <c r="B3" s="14" t="s">
        <v>50</v>
      </c>
      <c r="C3" s="30" t="s">
        <v>51</v>
      </c>
      <c r="D3" s="23" t="s">
        <v>113</v>
      </c>
    </row>
    <row r="4" spans="1:4" x14ac:dyDescent="0.25">
      <c r="A4" s="25" t="s">
        <v>36</v>
      </c>
      <c r="B4" s="18">
        <f>Pop4_H!B4+Pop4_F!B4</f>
        <v>7753.18</v>
      </c>
      <c r="C4" s="22">
        <f>Pop4_H!C4+Pop4_F!C4</f>
        <v>199256.12</v>
      </c>
      <c r="D4" s="11">
        <f>Pop4_H!D4+Pop4_F!D4</f>
        <v>207009.3</v>
      </c>
    </row>
    <row r="5" spans="1:4" x14ac:dyDescent="0.25">
      <c r="A5" s="28" t="s">
        <v>30</v>
      </c>
      <c r="B5" s="18">
        <f>Pop4_H!B5+Pop4_F!B5</f>
        <v>81164.55</v>
      </c>
      <c r="C5" s="22">
        <f>Pop4_H!C5+Pop4_F!C5</f>
        <v>223957.62</v>
      </c>
      <c r="D5" s="12">
        <f>Pop4_H!D5+Pop4_F!D5</f>
        <v>305122.17</v>
      </c>
    </row>
    <row r="6" spans="1:4" x14ac:dyDescent="0.25">
      <c r="A6" s="28" t="s">
        <v>31</v>
      </c>
      <c r="B6" s="18">
        <f>Pop4_H!B6+Pop4_F!B6</f>
        <v>1103859.1400000001</v>
      </c>
      <c r="C6" s="22">
        <f>Pop4_H!C6+Pop4_F!C6</f>
        <v>471695.6</v>
      </c>
      <c r="D6" s="12">
        <f>Pop4_H!D6+Pop4_F!D6</f>
        <v>1575554.74</v>
      </c>
    </row>
    <row r="7" spans="1:4" x14ac:dyDescent="0.25">
      <c r="A7" s="28" t="s">
        <v>32</v>
      </c>
      <c r="B7" s="18">
        <f>Pop4_H!B7+Pop4_F!B7</f>
        <v>1266419.94</v>
      </c>
      <c r="C7" s="22">
        <f>Pop4_H!C7+Pop4_F!C7</f>
        <v>424995.18</v>
      </c>
      <c r="D7" s="12">
        <f>Pop4_H!D7+Pop4_F!D7</f>
        <v>1691415.12</v>
      </c>
    </row>
    <row r="8" spans="1:4" x14ac:dyDescent="0.25">
      <c r="A8" s="28" t="s">
        <v>33</v>
      </c>
      <c r="B8" s="18">
        <f>Pop4_H!B8+Pop4_F!B8</f>
        <v>651056.38</v>
      </c>
      <c r="C8" s="22">
        <f>Pop4_H!C8+Pop4_F!C8</f>
        <v>245527.74</v>
      </c>
      <c r="D8" s="12">
        <f>Pop4_H!D8+Pop4_F!D8</f>
        <v>896584.12</v>
      </c>
    </row>
    <row r="9" spans="1:4" x14ac:dyDescent="0.25">
      <c r="A9" s="28" t="s">
        <v>34</v>
      </c>
      <c r="B9" s="18">
        <f>Pop4_H!B9+Pop4_F!B9</f>
        <v>584539.46</v>
      </c>
      <c r="C9" s="22">
        <f>Pop4_H!C9+Pop4_F!C9</f>
        <v>264204.42000000004</v>
      </c>
      <c r="D9" s="12">
        <f>Pop4_H!D9+Pop4_F!D9</f>
        <v>848743.87999999989</v>
      </c>
    </row>
    <row r="10" spans="1:4" x14ac:dyDescent="0.25">
      <c r="A10" s="28" t="s">
        <v>37</v>
      </c>
      <c r="B10" s="18">
        <f>Pop4_H!B10+Pop4_F!B10</f>
        <v>113693.68</v>
      </c>
      <c r="C10" s="22">
        <f>Pop4_H!C10+Pop4_F!C10</f>
        <v>153303.02000000002</v>
      </c>
      <c r="D10" s="12">
        <f>Pop4_H!D10+Pop4_F!D10</f>
        <v>266996.7</v>
      </c>
    </row>
    <row r="11" spans="1:4" x14ac:dyDescent="0.25">
      <c r="A11" s="41" t="s">
        <v>113</v>
      </c>
      <c r="B11" s="21">
        <f>Pop4_H!B11+Pop4_F!B11</f>
        <v>3808486.33</v>
      </c>
      <c r="C11" s="24">
        <f>Pop4_H!C11+Pop4_F!C11</f>
        <v>1982939.7000000002</v>
      </c>
      <c r="D11" s="13">
        <f>Pop4_H!D11+Pop4_F!D11</f>
        <v>5791426.0300000003</v>
      </c>
    </row>
    <row r="12" spans="1:4" x14ac:dyDescent="0.25">
      <c r="A12" s="48" t="s">
        <v>297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744</v>
      </c>
      <c r="B14" s="40"/>
      <c r="C14" s="40"/>
      <c r="D14" s="40"/>
    </row>
    <row r="16" spans="1:4" x14ac:dyDescent="0.25">
      <c r="A16" s="3" t="s">
        <v>70</v>
      </c>
    </row>
    <row r="17" spans="1:4" ht="24" x14ac:dyDescent="0.25">
      <c r="B17" s="14" t="s">
        <v>50</v>
      </c>
      <c r="C17" s="30" t="s">
        <v>51</v>
      </c>
      <c r="D17" s="23" t="s">
        <v>113</v>
      </c>
    </row>
    <row r="18" spans="1:4" x14ac:dyDescent="0.25">
      <c r="A18" s="25" t="s">
        <v>36</v>
      </c>
      <c r="B18" s="26">
        <f>Pop4_H!B18+Pop4_F!B18</f>
        <v>70013.279999999999</v>
      </c>
      <c r="C18" s="27">
        <f>Pop4_H!C18+Pop4_F!C18</f>
        <v>3644748.01</v>
      </c>
      <c r="D18" s="11">
        <f>Pop4_H!D18+Pop4_F!D18</f>
        <v>3714761.29</v>
      </c>
    </row>
    <row r="19" spans="1:4" x14ac:dyDescent="0.25">
      <c r="A19" s="28" t="s">
        <v>30</v>
      </c>
      <c r="B19" s="18">
        <f>Pop4_H!B19+Pop4_F!B19</f>
        <v>754118.24</v>
      </c>
      <c r="C19" s="22">
        <f>Pop4_H!C19+Pop4_F!C19</f>
        <v>2606051.8499999996</v>
      </c>
      <c r="D19" s="12">
        <f>Pop4_H!D19+Pop4_F!D19</f>
        <v>3360170.09</v>
      </c>
    </row>
    <row r="20" spans="1:4" x14ac:dyDescent="0.25">
      <c r="A20" s="28" t="s">
        <v>31</v>
      </c>
      <c r="B20" s="18">
        <f>Pop4_H!B20+Pop4_F!B20</f>
        <v>6750467.6399999997</v>
      </c>
      <c r="C20" s="22">
        <f>Pop4_H!C20+Pop4_F!C20</f>
        <v>3439025.48</v>
      </c>
      <c r="D20" s="12">
        <f>Pop4_H!D20+Pop4_F!D20</f>
        <v>10189493.120000001</v>
      </c>
    </row>
    <row r="21" spans="1:4" x14ac:dyDescent="0.25">
      <c r="A21" s="28" t="s">
        <v>32</v>
      </c>
      <c r="B21" s="18">
        <f>Pop4_H!B21+Pop4_F!B21</f>
        <v>7977159.7799999993</v>
      </c>
      <c r="C21" s="22">
        <f>Pop4_H!C21+Pop4_F!C21</f>
        <v>3282574.7</v>
      </c>
      <c r="D21" s="12">
        <f>Pop4_H!D21+Pop4_F!D21</f>
        <v>11259734.48</v>
      </c>
    </row>
    <row r="22" spans="1:4" x14ac:dyDescent="0.25">
      <c r="A22" s="28" t="s">
        <v>33</v>
      </c>
      <c r="B22" s="18">
        <f>Pop4_H!B22+Pop4_F!B22</f>
        <v>5080591.6500000004</v>
      </c>
      <c r="C22" s="22">
        <f>Pop4_H!C22+Pop4_F!C22</f>
        <v>2124711.0700000003</v>
      </c>
      <c r="D22" s="12">
        <f>Pop4_H!D22+Pop4_F!D22</f>
        <v>7205302.7200000007</v>
      </c>
    </row>
    <row r="23" spans="1:4" x14ac:dyDescent="0.25">
      <c r="A23" s="28" t="s">
        <v>34</v>
      </c>
      <c r="B23" s="18">
        <f>Pop4_H!B23+Pop4_F!B23</f>
        <v>5128718.46</v>
      </c>
      <c r="C23" s="22">
        <f>Pop4_H!C23+Pop4_F!C23</f>
        <v>2500034.09</v>
      </c>
      <c r="D23" s="12">
        <f>Pop4_H!D23+Pop4_F!D23</f>
        <v>7628752.5499999998</v>
      </c>
    </row>
    <row r="24" spans="1:4" x14ac:dyDescent="0.25">
      <c r="A24" s="28" t="s">
        <v>37</v>
      </c>
      <c r="B24" s="18">
        <f>Pop4_H!B24+Pop4_F!B24</f>
        <v>1396834.29</v>
      </c>
      <c r="C24" s="22">
        <f>Pop4_H!C24+Pop4_F!C24</f>
        <v>2234685.36</v>
      </c>
      <c r="D24" s="12">
        <f>Pop4_H!D24+Pop4_F!D24</f>
        <v>3631519.65</v>
      </c>
    </row>
    <row r="25" spans="1:4" x14ac:dyDescent="0.25">
      <c r="A25" s="41" t="s">
        <v>113</v>
      </c>
      <c r="B25" s="21">
        <f>Pop4_H!B25+Pop4_F!B25</f>
        <v>27157903.340000004</v>
      </c>
      <c r="C25" s="24">
        <f>Pop4_H!C25+Pop4_F!C25</f>
        <v>19831830.560000002</v>
      </c>
      <c r="D25" s="13">
        <f>Pop4_H!D25+Pop4_F!D25</f>
        <v>46989733.900000006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744</v>
      </c>
      <c r="B27" s="40"/>
      <c r="C27" s="40"/>
      <c r="D27" s="40"/>
    </row>
    <row r="29" spans="1:4" x14ac:dyDescent="0.25">
      <c r="A29" s="3" t="s">
        <v>71</v>
      </c>
    </row>
    <row r="30" spans="1:4" x14ac:dyDescent="0.25">
      <c r="B30" s="14" t="s">
        <v>50</v>
      </c>
      <c r="C30" s="30" t="s">
        <v>51</v>
      </c>
      <c r="D30" s="23" t="s">
        <v>113</v>
      </c>
    </row>
    <row r="31" spans="1:4" x14ac:dyDescent="0.25">
      <c r="A31" s="25" t="s">
        <v>36</v>
      </c>
      <c r="B31" s="26">
        <f t="shared" ref="B31:D38" si="0">B4+B18</f>
        <v>77766.459999999992</v>
      </c>
      <c r="C31" s="27">
        <f t="shared" si="0"/>
        <v>3844004.13</v>
      </c>
      <c r="D31" s="11">
        <f t="shared" si="0"/>
        <v>3921770.59</v>
      </c>
    </row>
    <row r="32" spans="1:4" x14ac:dyDescent="0.25">
      <c r="A32" s="28" t="s">
        <v>30</v>
      </c>
      <c r="B32" s="18">
        <f t="shared" si="0"/>
        <v>835282.79</v>
      </c>
      <c r="C32" s="22">
        <f t="shared" si="0"/>
        <v>2830009.4699999997</v>
      </c>
      <c r="D32" s="12">
        <f t="shared" si="0"/>
        <v>3665292.26</v>
      </c>
    </row>
    <row r="33" spans="1:4" x14ac:dyDescent="0.25">
      <c r="A33" s="28" t="s">
        <v>31</v>
      </c>
      <c r="B33" s="18">
        <f t="shared" si="0"/>
        <v>7854326.7799999993</v>
      </c>
      <c r="C33" s="22">
        <f t="shared" si="0"/>
        <v>3910721.08</v>
      </c>
      <c r="D33" s="12">
        <f t="shared" si="0"/>
        <v>11765047.860000001</v>
      </c>
    </row>
    <row r="34" spans="1:4" x14ac:dyDescent="0.25">
      <c r="A34" s="28" t="s">
        <v>32</v>
      </c>
      <c r="B34" s="18">
        <f t="shared" si="0"/>
        <v>9243579.7199999988</v>
      </c>
      <c r="C34" s="22">
        <f t="shared" si="0"/>
        <v>3707569.8800000004</v>
      </c>
      <c r="D34" s="12">
        <f t="shared" si="0"/>
        <v>12951149.600000001</v>
      </c>
    </row>
    <row r="35" spans="1:4" x14ac:dyDescent="0.25">
      <c r="A35" s="28" t="s">
        <v>33</v>
      </c>
      <c r="B35" s="18">
        <f t="shared" si="0"/>
        <v>5731648.0300000003</v>
      </c>
      <c r="C35" s="22">
        <f t="shared" si="0"/>
        <v>2370238.8100000005</v>
      </c>
      <c r="D35" s="12">
        <f t="shared" si="0"/>
        <v>8101886.8400000008</v>
      </c>
    </row>
    <row r="36" spans="1:4" x14ac:dyDescent="0.25">
      <c r="A36" s="28" t="s">
        <v>34</v>
      </c>
      <c r="B36" s="18">
        <f t="shared" si="0"/>
        <v>5713257.9199999999</v>
      </c>
      <c r="C36" s="22">
        <f t="shared" si="0"/>
        <v>2764238.51</v>
      </c>
      <c r="D36" s="12">
        <f t="shared" si="0"/>
        <v>8477496.4299999997</v>
      </c>
    </row>
    <row r="37" spans="1:4" x14ac:dyDescent="0.25">
      <c r="A37" s="28" t="s">
        <v>37</v>
      </c>
      <c r="B37" s="18">
        <f t="shared" si="0"/>
        <v>1510527.97</v>
      </c>
      <c r="C37" s="22">
        <f t="shared" si="0"/>
        <v>2387988.38</v>
      </c>
      <c r="D37" s="12">
        <f t="shared" si="0"/>
        <v>3898516.35</v>
      </c>
    </row>
    <row r="38" spans="1:4" x14ac:dyDescent="0.25">
      <c r="A38" s="41" t="s">
        <v>113</v>
      </c>
      <c r="B38" s="21">
        <f t="shared" si="0"/>
        <v>30966389.670000002</v>
      </c>
      <c r="C38" s="24">
        <f t="shared" si="0"/>
        <v>21814770.260000002</v>
      </c>
      <c r="D38" s="13">
        <f t="shared" si="0"/>
        <v>52781159.930000007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76</v>
      </c>
    </row>
    <row r="2" spans="1:6" x14ac:dyDescent="0.25">
      <c r="A2" s="3" t="s">
        <v>69</v>
      </c>
    </row>
    <row r="3" spans="1:6" ht="15" customHeight="1" x14ac:dyDescent="0.25">
      <c r="B3" s="142" t="s">
        <v>50</v>
      </c>
      <c r="C3" s="143" t="s">
        <v>51</v>
      </c>
      <c r="D3" s="23" t="s">
        <v>113</v>
      </c>
    </row>
    <row r="4" spans="1:6" x14ac:dyDescent="0.25">
      <c r="A4" s="25" t="s">
        <v>36</v>
      </c>
      <c r="B4" s="26">
        <v>2435.54</v>
      </c>
      <c r="C4" s="27">
        <v>106463.54</v>
      </c>
      <c r="D4" s="11">
        <f>B4+C4</f>
        <v>108899.07999999999</v>
      </c>
      <c r="E4" s="114"/>
      <c r="F4" s="114"/>
    </row>
    <row r="5" spans="1:6" x14ac:dyDescent="0.25">
      <c r="A5" s="28" t="s">
        <v>30</v>
      </c>
      <c r="B5" s="18">
        <v>25631.63</v>
      </c>
      <c r="C5" s="22">
        <v>119288.64</v>
      </c>
      <c r="D5" s="12">
        <f t="shared" ref="D5:D10" si="0">B5+C5</f>
        <v>144920.26999999999</v>
      </c>
      <c r="E5" s="114"/>
      <c r="F5" s="114"/>
    </row>
    <row r="6" spans="1:6" x14ac:dyDescent="0.25">
      <c r="A6" s="28" t="s">
        <v>31</v>
      </c>
      <c r="B6" s="18">
        <v>476265.78</v>
      </c>
      <c r="C6" s="22">
        <v>250894.85</v>
      </c>
      <c r="D6" s="12">
        <f t="shared" si="0"/>
        <v>727160.63</v>
      </c>
      <c r="E6" s="114"/>
      <c r="F6" s="114"/>
    </row>
    <row r="7" spans="1:6" x14ac:dyDescent="0.25">
      <c r="A7" s="28" t="s">
        <v>32</v>
      </c>
      <c r="B7" s="18">
        <v>646904.64</v>
      </c>
      <c r="C7" s="22">
        <v>189069.27</v>
      </c>
      <c r="D7" s="12">
        <f t="shared" si="0"/>
        <v>835973.91</v>
      </c>
      <c r="E7" s="114"/>
      <c r="F7" s="114"/>
    </row>
    <row r="8" spans="1:6" x14ac:dyDescent="0.25">
      <c r="A8" s="28" t="s">
        <v>33</v>
      </c>
      <c r="B8" s="18">
        <v>335884.73</v>
      </c>
      <c r="C8" s="22">
        <v>97244.87</v>
      </c>
      <c r="D8" s="12">
        <f t="shared" si="0"/>
        <v>433129.6</v>
      </c>
      <c r="E8" s="114"/>
      <c r="F8" s="114"/>
    </row>
    <row r="9" spans="1:6" x14ac:dyDescent="0.25">
      <c r="A9" s="28" t="s">
        <v>34</v>
      </c>
      <c r="B9" s="18">
        <v>353591.91</v>
      </c>
      <c r="C9" s="22">
        <v>95195.16</v>
      </c>
      <c r="D9" s="12">
        <f t="shared" si="0"/>
        <v>448787.06999999995</v>
      </c>
      <c r="E9" s="114"/>
      <c r="F9" s="114"/>
    </row>
    <row r="10" spans="1:6" x14ac:dyDescent="0.25">
      <c r="A10" s="28" t="s">
        <v>37</v>
      </c>
      <c r="B10" s="18">
        <v>78348.91</v>
      </c>
      <c r="C10" s="22">
        <v>36437.06</v>
      </c>
      <c r="D10" s="12">
        <f t="shared" si="0"/>
        <v>114785.97</v>
      </c>
      <c r="E10" s="114"/>
      <c r="F10" s="114"/>
    </row>
    <row r="11" spans="1:6" x14ac:dyDescent="0.25">
      <c r="A11" s="41" t="s">
        <v>113</v>
      </c>
      <c r="B11" s="21">
        <f>SUM(B4:B10)</f>
        <v>1919063.14</v>
      </c>
      <c r="C11" s="24">
        <f>SUM(C4:C10)</f>
        <v>894593.39000000013</v>
      </c>
      <c r="D11" s="13">
        <f>SUM(D4:D10)</f>
        <v>2813656.5300000003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744</v>
      </c>
      <c r="B14" s="40"/>
      <c r="C14" s="40"/>
      <c r="D14" s="40"/>
    </row>
    <row r="16" spans="1:6" x14ac:dyDescent="0.25">
      <c r="A16" s="3" t="s">
        <v>70</v>
      </c>
    </row>
    <row r="17" spans="1:6" ht="15" customHeight="1" x14ac:dyDescent="0.25">
      <c r="B17" s="14" t="s">
        <v>50</v>
      </c>
      <c r="C17" s="30" t="s">
        <v>51</v>
      </c>
      <c r="D17" s="23" t="s">
        <v>113</v>
      </c>
    </row>
    <row r="18" spans="1:6" x14ac:dyDescent="0.25">
      <c r="A18" s="25" t="s">
        <v>36</v>
      </c>
      <c r="B18" s="26">
        <v>23401.9</v>
      </c>
      <c r="C18" s="27">
        <v>1881734.54</v>
      </c>
      <c r="D18" s="11">
        <f>B18+C18</f>
        <v>1905136.44</v>
      </c>
      <c r="E18" s="114"/>
      <c r="F18" s="114"/>
    </row>
    <row r="19" spans="1:6" x14ac:dyDescent="0.25">
      <c r="A19" s="28" t="s">
        <v>30</v>
      </c>
      <c r="B19" s="18">
        <v>289287.51</v>
      </c>
      <c r="C19" s="22">
        <v>1418417.41</v>
      </c>
      <c r="D19" s="12">
        <f t="shared" ref="D19:D24" si="1">B19+C19</f>
        <v>1707704.92</v>
      </c>
      <c r="E19" s="114"/>
      <c r="F19" s="114"/>
    </row>
    <row r="20" spans="1:6" x14ac:dyDescent="0.25">
      <c r="A20" s="28" t="s">
        <v>31</v>
      </c>
      <c r="B20" s="18">
        <v>3198640.63</v>
      </c>
      <c r="C20" s="22">
        <v>1868098.57</v>
      </c>
      <c r="D20" s="12">
        <f t="shared" si="1"/>
        <v>5066739.2</v>
      </c>
      <c r="E20" s="114"/>
      <c r="F20" s="114"/>
    </row>
    <row r="21" spans="1:6" x14ac:dyDescent="0.25">
      <c r="A21" s="28" t="s">
        <v>32</v>
      </c>
      <c r="B21" s="18">
        <v>4008577.67</v>
      </c>
      <c r="C21" s="22">
        <v>1550207.62</v>
      </c>
      <c r="D21" s="12">
        <f t="shared" si="1"/>
        <v>5558785.29</v>
      </c>
      <c r="E21" s="114"/>
      <c r="F21" s="114"/>
    </row>
    <row r="22" spans="1:6" x14ac:dyDescent="0.25">
      <c r="A22" s="28" t="s">
        <v>33</v>
      </c>
      <c r="B22" s="18">
        <v>2577757.41</v>
      </c>
      <c r="C22" s="22">
        <v>891166.98</v>
      </c>
      <c r="D22" s="12">
        <f t="shared" si="1"/>
        <v>3468924.39</v>
      </c>
      <c r="E22" s="114"/>
      <c r="F22" s="114"/>
    </row>
    <row r="23" spans="1:6" x14ac:dyDescent="0.25">
      <c r="A23" s="28" t="s">
        <v>34</v>
      </c>
      <c r="B23" s="18">
        <v>2697522.96</v>
      </c>
      <c r="C23" s="22">
        <v>765243.07</v>
      </c>
      <c r="D23" s="12">
        <f t="shared" si="1"/>
        <v>3462766.03</v>
      </c>
      <c r="E23" s="114"/>
      <c r="F23" s="114"/>
    </row>
    <row r="24" spans="1:6" x14ac:dyDescent="0.25">
      <c r="A24" s="28" t="s">
        <v>37</v>
      </c>
      <c r="B24" s="18">
        <v>821785.47</v>
      </c>
      <c r="C24" s="22">
        <v>431822.14</v>
      </c>
      <c r="D24" s="12">
        <f t="shared" si="1"/>
        <v>1253607.6099999999</v>
      </c>
      <c r="E24" s="114"/>
      <c r="F24" s="114"/>
    </row>
    <row r="25" spans="1:6" x14ac:dyDescent="0.25">
      <c r="A25" s="41" t="s">
        <v>113</v>
      </c>
      <c r="B25" s="21">
        <f>SUM(B18:B24)</f>
        <v>13616973.550000003</v>
      </c>
      <c r="C25" s="24">
        <f>SUM(C18:C24)</f>
        <v>8806690.3300000019</v>
      </c>
      <c r="D25" s="13">
        <f>SUM(D18:D24)</f>
        <v>22423663.880000003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744</v>
      </c>
      <c r="B27" s="40"/>
      <c r="C27" s="40"/>
      <c r="D27" s="40"/>
    </row>
    <row r="29" spans="1:6" x14ac:dyDescent="0.25">
      <c r="A29" s="3" t="s">
        <v>71</v>
      </c>
    </row>
    <row r="30" spans="1:6" ht="15" customHeight="1" x14ac:dyDescent="0.25">
      <c r="B30" s="142" t="s">
        <v>50</v>
      </c>
      <c r="C30" s="143" t="s">
        <v>51</v>
      </c>
      <c r="D30" s="23" t="s">
        <v>113</v>
      </c>
    </row>
    <row r="31" spans="1:6" x14ac:dyDescent="0.25">
      <c r="A31" s="25" t="s">
        <v>36</v>
      </c>
      <c r="B31" s="26">
        <f t="shared" ref="B31:D38" si="2">B4+B18</f>
        <v>25837.440000000002</v>
      </c>
      <c r="C31" s="27">
        <f t="shared" si="2"/>
        <v>1988198.08</v>
      </c>
      <c r="D31" s="11">
        <f t="shared" si="2"/>
        <v>2014035.52</v>
      </c>
    </row>
    <row r="32" spans="1:6" x14ac:dyDescent="0.25">
      <c r="A32" s="28" t="s">
        <v>30</v>
      </c>
      <c r="B32" s="18">
        <f t="shared" si="2"/>
        <v>314919.14</v>
      </c>
      <c r="C32" s="22">
        <f t="shared" si="2"/>
        <v>1537706.0499999998</v>
      </c>
      <c r="D32" s="12">
        <f t="shared" si="2"/>
        <v>1852625.19</v>
      </c>
    </row>
    <row r="33" spans="1:4" x14ac:dyDescent="0.25">
      <c r="A33" s="28" t="s">
        <v>31</v>
      </c>
      <c r="B33" s="18">
        <f t="shared" si="2"/>
        <v>3674906.41</v>
      </c>
      <c r="C33" s="22">
        <f t="shared" si="2"/>
        <v>2118993.42</v>
      </c>
      <c r="D33" s="12">
        <f t="shared" si="2"/>
        <v>5793899.8300000001</v>
      </c>
    </row>
    <row r="34" spans="1:4" x14ac:dyDescent="0.25">
      <c r="A34" s="28" t="s">
        <v>32</v>
      </c>
      <c r="B34" s="18">
        <f t="shared" si="2"/>
        <v>4655482.3099999996</v>
      </c>
      <c r="C34" s="22">
        <f t="shared" si="2"/>
        <v>1739276.8900000001</v>
      </c>
      <c r="D34" s="12">
        <f t="shared" si="2"/>
        <v>6394759.2000000002</v>
      </c>
    </row>
    <row r="35" spans="1:4" x14ac:dyDescent="0.25">
      <c r="A35" s="28" t="s">
        <v>33</v>
      </c>
      <c r="B35" s="18">
        <f t="shared" si="2"/>
        <v>2913642.14</v>
      </c>
      <c r="C35" s="22">
        <f t="shared" si="2"/>
        <v>988411.85</v>
      </c>
      <c r="D35" s="12">
        <f t="shared" si="2"/>
        <v>3902053.99</v>
      </c>
    </row>
    <row r="36" spans="1:4" x14ac:dyDescent="0.25">
      <c r="A36" s="28" t="s">
        <v>34</v>
      </c>
      <c r="B36" s="18">
        <f t="shared" si="2"/>
        <v>3051114.87</v>
      </c>
      <c r="C36" s="22">
        <f t="shared" si="2"/>
        <v>860438.23</v>
      </c>
      <c r="D36" s="12">
        <f t="shared" si="2"/>
        <v>3911553.0999999996</v>
      </c>
    </row>
    <row r="37" spans="1:4" x14ac:dyDescent="0.25">
      <c r="A37" s="28" t="s">
        <v>37</v>
      </c>
      <c r="B37" s="18">
        <f t="shared" si="2"/>
        <v>900134.38</v>
      </c>
      <c r="C37" s="22">
        <f t="shared" si="2"/>
        <v>468259.2</v>
      </c>
      <c r="D37" s="12">
        <f t="shared" si="2"/>
        <v>1368393.5799999998</v>
      </c>
    </row>
    <row r="38" spans="1:4" x14ac:dyDescent="0.25">
      <c r="A38" s="41" t="s">
        <v>113</v>
      </c>
      <c r="B38" s="21">
        <f t="shared" si="2"/>
        <v>15536036.690000003</v>
      </c>
      <c r="C38" s="24">
        <f t="shared" si="2"/>
        <v>9701283.7200000025</v>
      </c>
      <c r="D38" s="13">
        <f t="shared" si="2"/>
        <v>25237320.410000004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33" sqref="B33"/>
    </sheetView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6" x14ac:dyDescent="0.25">
      <c r="A1" s="1" t="s">
        <v>77</v>
      </c>
    </row>
    <row r="2" spans="1:6" x14ac:dyDescent="0.25">
      <c r="A2" s="3" t="s">
        <v>69</v>
      </c>
    </row>
    <row r="3" spans="1:6" x14ac:dyDescent="0.25">
      <c r="B3" s="142" t="s">
        <v>50</v>
      </c>
      <c r="C3" s="143" t="s">
        <v>51</v>
      </c>
      <c r="D3" s="23" t="s">
        <v>113</v>
      </c>
    </row>
    <row r="4" spans="1:6" x14ac:dyDescent="0.25">
      <c r="A4" s="25" t="s">
        <v>36</v>
      </c>
      <c r="B4" s="26">
        <v>5317.64</v>
      </c>
      <c r="C4" s="27">
        <v>92792.58</v>
      </c>
      <c r="D4" s="11">
        <f>B4+C4</f>
        <v>98110.22</v>
      </c>
      <c r="E4" s="114"/>
      <c r="F4" s="114"/>
    </row>
    <row r="5" spans="1:6" x14ac:dyDescent="0.25">
      <c r="A5" s="28" t="s">
        <v>30</v>
      </c>
      <c r="B5" s="18">
        <v>55532.92</v>
      </c>
      <c r="C5" s="22">
        <v>104668.98</v>
      </c>
      <c r="D5" s="12">
        <f t="shared" ref="D5:D10" si="0">B5+C5</f>
        <v>160201.9</v>
      </c>
      <c r="E5" s="114"/>
      <c r="F5" s="114"/>
    </row>
    <row r="6" spans="1:6" x14ac:dyDescent="0.25">
      <c r="A6" s="28" t="s">
        <v>31</v>
      </c>
      <c r="B6" s="18">
        <v>627593.36</v>
      </c>
      <c r="C6" s="22">
        <v>220800.75</v>
      </c>
      <c r="D6" s="12">
        <f t="shared" si="0"/>
        <v>848394.11</v>
      </c>
      <c r="E6" s="114"/>
      <c r="F6" s="114"/>
    </row>
    <row r="7" spans="1:6" x14ac:dyDescent="0.25">
      <c r="A7" s="28" t="s">
        <v>32</v>
      </c>
      <c r="B7" s="18">
        <v>619515.30000000005</v>
      </c>
      <c r="C7" s="22">
        <v>235925.91</v>
      </c>
      <c r="D7" s="12">
        <f t="shared" si="0"/>
        <v>855441.21000000008</v>
      </c>
      <c r="E7" s="114"/>
      <c r="F7" s="114"/>
    </row>
    <row r="8" spans="1:6" x14ac:dyDescent="0.25">
      <c r="A8" s="28" t="s">
        <v>33</v>
      </c>
      <c r="B8" s="18">
        <v>315171.65000000002</v>
      </c>
      <c r="C8" s="22">
        <v>148282.87</v>
      </c>
      <c r="D8" s="12">
        <f t="shared" si="0"/>
        <v>463454.52</v>
      </c>
      <c r="E8" s="114"/>
      <c r="F8" s="114"/>
    </row>
    <row r="9" spans="1:6" x14ac:dyDescent="0.25">
      <c r="A9" s="28" t="s">
        <v>34</v>
      </c>
      <c r="B9" s="18">
        <v>230947.55</v>
      </c>
      <c r="C9" s="22">
        <v>169009.26</v>
      </c>
      <c r="D9" s="12">
        <f t="shared" si="0"/>
        <v>399956.81</v>
      </c>
      <c r="E9" s="114"/>
      <c r="F9" s="114"/>
    </row>
    <row r="10" spans="1:6" x14ac:dyDescent="0.25">
      <c r="A10" s="28" t="s">
        <v>37</v>
      </c>
      <c r="B10" s="18">
        <v>35344.769999999997</v>
      </c>
      <c r="C10" s="22">
        <v>116865.96</v>
      </c>
      <c r="D10" s="12">
        <f t="shared" si="0"/>
        <v>152210.73000000001</v>
      </c>
      <c r="E10" s="114"/>
      <c r="F10" s="114"/>
    </row>
    <row r="11" spans="1:6" x14ac:dyDescent="0.25">
      <c r="A11" s="41" t="s">
        <v>113</v>
      </c>
      <c r="B11" s="21">
        <f>SUM(B4:B10)</f>
        <v>1889423.1900000002</v>
      </c>
      <c r="C11" s="24">
        <f>SUM(C4:C10)</f>
        <v>1088346.31</v>
      </c>
      <c r="D11" s="13">
        <f>SUM(D4:D10)</f>
        <v>2977769.5</v>
      </c>
    </row>
    <row r="12" spans="1:6" x14ac:dyDescent="0.25">
      <c r="A12" s="48" t="s">
        <v>297</v>
      </c>
      <c r="B12" s="40"/>
      <c r="C12" s="40"/>
      <c r="D12" s="40"/>
    </row>
    <row r="13" spans="1:6" x14ac:dyDescent="0.25">
      <c r="A13" s="48" t="s">
        <v>129</v>
      </c>
      <c r="B13" s="40"/>
      <c r="C13" s="40"/>
      <c r="D13" s="40"/>
    </row>
    <row r="14" spans="1:6" x14ac:dyDescent="0.25">
      <c r="A14" s="39" t="s">
        <v>744</v>
      </c>
      <c r="B14" s="40"/>
      <c r="C14" s="40"/>
      <c r="D14" s="40"/>
    </row>
    <row r="16" spans="1:6" x14ac:dyDescent="0.25">
      <c r="A16" s="3" t="s">
        <v>70</v>
      </c>
    </row>
    <row r="17" spans="1:6" x14ac:dyDescent="0.25">
      <c r="B17" s="142" t="s">
        <v>50</v>
      </c>
      <c r="C17" s="143" t="s">
        <v>51</v>
      </c>
      <c r="D17" s="23" t="s">
        <v>113</v>
      </c>
    </row>
    <row r="18" spans="1:6" x14ac:dyDescent="0.25">
      <c r="A18" s="25" t="s">
        <v>36</v>
      </c>
      <c r="B18" s="26">
        <v>46611.38</v>
      </c>
      <c r="C18" s="27">
        <v>1763013.47</v>
      </c>
      <c r="D18" s="11">
        <f>B18+C18</f>
        <v>1809624.8499999999</v>
      </c>
      <c r="E18" s="114"/>
      <c r="F18" s="114"/>
    </row>
    <row r="19" spans="1:6" x14ac:dyDescent="0.25">
      <c r="A19" s="28" t="s">
        <v>30</v>
      </c>
      <c r="B19" s="18">
        <v>464830.73</v>
      </c>
      <c r="C19" s="22">
        <v>1187634.44</v>
      </c>
      <c r="D19" s="12">
        <f t="shared" ref="D19:D24" si="1">B19+C19</f>
        <v>1652465.17</v>
      </c>
      <c r="E19" s="114"/>
      <c r="F19" s="114"/>
    </row>
    <row r="20" spans="1:6" x14ac:dyDescent="0.25">
      <c r="A20" s="28" t="s">
        <v>31</v>
      </c>
      <c r="B20" s="18">
        <v>3551827.01</v>
      </c>
      <c r="C20" s="22">
        <v>1570926.91</v>
      </c>
      <c r="D20" s="12">
        <f t="shared" si="1"/>
        <v>5122753.92</v>
      </c>
      <c r="E20" s="114"/>
      <c r="F20" s="114"/>
    </row>
    <row r="21" spans="1:6" x14ac:dyDescent="0.25">
      <c r="A21" s="28" t="s">
        <v>32</v>
      </c>
      <c r="B21" s="18">
        <v>3968582.11</v>
      </c>
      <c r="C21" s="22">
        <v>1732367.08</v>
      </c>
      <c r="D21" s="12">
        <f t="shared" si="1"/>
        <v>5700949.1899999995</v>
      </c>
      <c r="E21" s="114"/>
      <c r="F21" s="114"/>
    </row>
    <row r="22" spans="1:6" x14ac:dyDescent="0.25">
      <c r="A22" s="28" t="s">
        <v>33</v>
      </c>
      <c r="B22" s="18">
        <v>2502834.2400000002</v>
      </c>
      <c r="C22" s="22">
        <v>1233544.0900000001</v>
      </c>
      <c r="D22" s="12">
        <f t="shared" si="1"/>
        <v>3736378.33</v>
      </c>
      <c r="E22" s="114"/>
      <c r="F22" s="114"/>
    </row>
    <row r="23" spans="1:6" x14ac:dyDescent="0.25">
      <c r="A23" s="28" t="s">
        <v>34</v>
      </c>
      <c r="B23" s="18">
        <v>2431195.5</v>
      </c>
      <c r="C23" s="22">
        <v>1734791.02</v>
      </c>
      <c r="D23" s="12">
        <f t="shared" si="1"/>
        <v>4165986.52</v>
      </c>
      <c r="E23" s="114"/>
      <c r="F23" s="114"/>
    </row>
    <row r="24" spans="1:6" x14ac:dyDescent="0.25">
      <c r="A24" s="28" t="s">
        <v>37</v>
      </c>
      <c r="B24" s="18">
        <v>575048.81999999995</v>
      </c>
      <c r="C24" s="22">
        <v>1802863.22</v>
      </c>
      <c r="D24" s="12">
        <f t="shared" si="1"/>
        <v>2377912.04</v>
      </c>
      <c r="E24" s="114"/>
      <c r="F24" s="114"/>
    </row>
    <row r="25" spans="1:6" x14ac:dyDescent="0.25">
      <c r="A25" s="41" t="s">
        <v>113</v>
      </c>
      <c r="B25" s="21">
        <f>SUM(B18:B24)</f>
        <v>13540929.789999999</v>
      </c>
      <c r="C25" s="24">
        <f>SUM(C18:C24)</f>
        <v>11025140.23</v>
      </c>
      <c r="D25" s="13">
        <f>SUM(D18:D24)</f>
        <v>24566070.02</v>
      </c>
    </row>
    <row r="26" spans="1:6" x14ac:dyDescent="0.25">
      <c r="A26" s="48" t="s">
        <v>129</v>
      </c>
      <c r="B26" s="40"/>
      <c r="C26" s="40"/>
      <c r="D26" s="40"/>
    </row>
    <row r="27" spans="1:6" x14ac:dyDescent="0.25">
      <c r="A27" s="39" t="s">
        <v>744</v>
      </c>
      <c r="B27" s="40"/>
      <c r="C27" s="40"/>
      <c r="D27" s="40"/>
    </row>
    <row r="29" spans="1:6" x14ac:dyDescent="0.25">
      <c r="A29" s="3" t="s">
        <v>71</v>
      </c>
    </row>
    <row r="30" spans="1:6" x14ac:dyDescent="0.25">
      <c r="B30" s="14" t="s">
        <v>50</v>
      </c>
      <c r="C30" s="30" t="s">
        <v>51</v>
      </c>
      <c r="D30" s="23" t="s">
        <v>113</v>
      </c>
    </row>
    <row r="31" spans="1:6" x14ac:dyDescent="0.25">
      <c r="A31" s="25" t="s">
        <v>36</v>
      </c>
      <c r="B31" s="26">
        <f t="shared" ref="B31:D38" si="2">B4+B18</f>
        <v>51929.02</v>
      </c>
      <c r="C31" s="27">
        <f t="shared" si="2"/>
        <v>1855806.05</v>
      </c>
      <c r="D31" s="11">
        <f t="shared" si="2"/>
        <v>1907735.0699999998</v>
      </c>
    </row>
    <row r="32" spans="1:6" x14ac:dyDescent="0.25">
      <c r="A32" s="28" t="s">
        <v>30</v>
      </c>
      <c r="B32" s="18">
        <f t="shared" si="2"/>
        <v>520363.64999999997</v>
      </c>
      <c r="C32" s="22">
        <f t="shared" si="2"/>
        <v>1292303.42</v>
      </c>
      <c r="D32" s="12">
        <f t="shared" si="2"/>
        <v>1812667.0699999998</v>
      </c>
    </row>
    <row r="33" spans="1:4" x14ac:dyDescent="0.25">
      <c r="A33" s="28" t="s">
        <v>31</v>
      </c>
      <c r="B33" s="18">
        <f t="shared" si="2"/>
        <v>4179420.3699999996</v>
      </c>
      <c r="C33" s="22">
        <f t="shared" si="2"/>
        <v>1791727.66</v>
      </c>
      <c r="D33" s="12">
        <f t="shared" si="2"/>
        <v>5971148.0300000003</v>
      </c>
    </row>
    <row r="34" spans="1:4" x14ac:dyDescent="0.25">
      <c r="A34" s="28" t="s">
        <v>32</v>
      </c>
      <c r="B34" s="18">
        <f t="shared" si="2"/>
        <v>4588097.41</v>
      </c>
      <c r="C34" s="22">
        <f t="shared" si="2"/>
        <v>1968292.99</v>
      </c>
      <c r="D34" s="12">
        <f t="shared" si="2"/>
        <v>6556390.3999999994</v>
      </c>
    </row>
    <row r="35" spans="1:4" x14ac:dyDescent="0.25">
      <c r="A35" s="28" t="s">
        <v>33</v>
      </c>
      <c r="B35" s="18">
        <f t="shared" si="2"/>
        <v>2818005.89</v>
      </c>
      <c r="C35" s="22">
        <f t="shared" si="2"/>
        <v>1381826.96</v>
      </c>
      <c r="D35" s="12">
        <f t="shared" si="2"/>
        <v>4199832.8499999996</v>
      </c>
    </row>
    <row r="36" spans="1:4" x14ac:dyDescent="0.25">
      <c r="A36" s="28" t="s">
        <v>34</v>
      </c>
      <c r="B36" s="18">
        <f t="shared" si="2"/>
        <v>2662143.0499999998</v>
      </c>
      <c r="C36" s="22">
        <f t="shared" si="2"/>
        <v>1903800.28</v>
      </c>
      <c r="D36" s="12">
        <f t="shared" si="2"/>
        <v>4565943.33</v>
      </c>
    </row>
    <row r="37" spans="1:4" x14ac:dyDescent="0.25">
      <c r="A37" s="28" t="s">
        <v>37</v>
      </c>
      <c r="B37" s="18">
        <f t="shared" si="2"/>
        <v>610393.59</v>
      </c>
      <c r="C37" s="22">
        <f t="shared" si="2"/>
        <v>1919729.18</v>
      </c>
      <c r="D37" s="12">
        <f t="shared" si="2"/>
        <v>2530122.77</v>
      </c>
    </row>
    <row r="38" spans="1:4" x14ac:dyDescent="0.25">
      <c r="A38" s="41" t="s">
        <v>113</v>
      </c>
      <c r="B38" s="21">
        <f t="shared" si="2"/>
        <v>15430352.979999999</v>
      </c>
      <c r="C38" s="24">
        <f t="shared" si="2"/>
        <v>12113486.540000001</v>
      </c>
      <c r="D38" s="13">
        <f t="shared" si="2"/>
        <v>27543839.52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2.85546875" style="2" customWidth="1"/>
    <col min="9" max="16384" width="11.42578125" style="2"/>
  </cols>
  <sheetData>
    <row r="1" spans="1:8" x14ac:dyDescent="0.25">
      <c r="A1" s="1" t="s">
        <v>52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f>Pop5_H!B4+Pop5_F!B4</f>
        <v>18529.21</v>
      </c>
      <c r="C4" s="29">
        <f>Pop5_H!C4+Pop5_F!C4</f>
        <v>15947.14</v>
      </c>
      <c r="D4" s="29">
        <f>Pop5_H!D4+Pop5_F!D4</f>
        <v>0</v>
      </c>
      <c r="E4" s="29">
        <f>Pop5_H!E4+Pop5_F!E4</f>
        <v>155241.47999999998</v>
      </c>
      <c r="F4" s="29">
        <f>Pop5_H!F4+Pop5_F!F4</f>
        <v>1877.76</v>
      </c>
      <c r="G4" s="27">
        <f>Pop5_H!G4+Pop5_F!G4</f>
        <v>15413.72</v>
      </c>
      <c r="H4" s="11">
        <f>Pop5_H!H4+Pop5_F!H4</f>
        <v>207009.31</v>
      </c>
    </row>
    <row r="5" spans="1:8" x14ac:dyDescent="0.25">
      <c r="A5" s="19" t="s">
        <v>30</v>
      </c>
      <c r="B5" s="18">
        <f>Pop5_H!B5+Pop5_F!B5</f>
        <v>102431.11</v>
      </c>
      <c r="C5" s="4">
        <f>Pop5_H!C5+Pop5_F!C5</f>
        <v>61530.96</v>
      </c>
      <c r="D5" s="4">
        <f>Pop5_H!D5+Pop5_F!D5</f>
        <v>0</v>
      </c>
      <c r="E5" s="4">
        <f>Pop5_H!E5+Pop5_F!E5</f>
        <v>99245.040000000008</v>
      </c>
      <c r="F5" s="4">
        <f>Pop5_H!F5+Pop5_F!F5</f>
        <v>15710.480000000001</v>
      </c>
      <c r="G5" s="22">
        <f>Pop5_H!G5+Pop5_F!G5</f>
        <v>26204.59</v>
      </c>
      <c r="H5" s="12">
        <f>Pop5_H!H5+Pop5_F!H5</f>
        <v>305122.17999999993</v>
      </c>
    </row>
    <row r="6" spans="1:8" x14ac:dyDescent="0.25">
      <c r="A6" s="19" t="s">
        <v>31</v>
      </c>
      <c r="B6" s="18">
        <f>Pop5_H!B6+Pop5_F!B6</f>
        <v>920099.72</v>
      </c>
      <c r="C6" s="4">
        <f>Pop5_H!C6+Pop5_F!C6</f>
        <v>326187.96000000002</v>
      </c>
      <c r="D6" s="4">
        <f>Pop5_H!D6+Pop5_F!D6</f>
        <v>681.7</v>
      </c>
      <c r="E6" s="4">
        <f>Pop5_H!E6+Pop5_F!E6</f>
        <v>43204.09</v>
      </c>
      <c r="F6" s="4">
        <f>Pop5_H!F6+Pop5_F!F6</f>
        <v>158636.69999999998</v>
      </c>
      <c r="G6" s="22">
        <f>Pop5_H!G6+Pop5_F!G6</f>
        <v>126744.58</v>
      </c>
      <c r="H6" s="12">
        <f>Pop5_H!H6+Pop5_F!H6</f>
        <v>1575554.75</v>
      </c>
    </row>
    <row r="7" spans="1:8" x14ac:dyDescent="0.25">
      <c r="A7" s="19" t="s">
        <v>32</v>
      </c>
      <c r="B7" s="18">
        <f>Pop5_H!B7+Pop5_F!B7</f>
        <v>1151930.53</v>
      </c>
      <c r="C7" s="4">
        <f>Pop5_H!C7+Pop5_F!C7</f>
        <v>265978.16000000003</v>
      </c>
      <c r="D7" s="4">
        <f>Pop5_H!D7+Pop5_F!D7</f>
        <v>7659.16</v>
      </c>
      <c r="E7" s="4">
        <f>Pop5_H!E7+Pop5_F!E7</f>
        <v>27.97</v>
      </c>
      <c r="F7" s="4">
        <f>Pop5_H!F7+Pop5_F!F7</f>
        <v>137007.21</v>
      </c>
      <c r="G7" s="22">
        <f>Pop5_H!G7+Pop5_F!G7</f>
        <v>128812.1</v>
      </c>
      <c r="H7" s="12">
        <f>Pop5_H!H7+Pop5_F!H7</f>
        <v>1691415.13</v>
      </c>
    </row>
    <row r="8" spans="1:8" x14ac:dyDescent="0.25">
      <c r="A8" s="19" t="s">
        <v>33</v>
      </c>
      <c r="B8" s="18">
        <f>Pop5_H!B8+Pop5_F!B8</f>
        <v>417215.62</v>
      </c>
      <c r="C8" s="4">
        <f>Pop5_H!C8+Pop5_F!C8</f>
        <v>97544.76</v>
      </c>
      <c r="D8" s="4">
        <f>Pop5_H!D8+Pop5_F!D8</f>
        <v>196582.87</v>
      </c>
      <c r="E8" s="4">
        <f>Pop5_H!E8+Pop5_F!E8</f>
        <v>0.89</v>
      </c>
      <c r="F8" s="4">
        <f>Pop5_H!F8+Pop5_F!F8</f>
        <v>91040.03</v>
      </c>
      <c r="G8" s="22">
        <f>Pop5_H!G8+Pop5_F!G8</f>
        <v>94199.95</v>
      </c>
      <c r="H8" s="12">
        <f>Pop5_H!H8+Pop5_F!H8</f>
        <v>896584.12000000011</v>
      </c>
    </row>
    <row r="9" spans="1:8" x14ac:dyDescent="0.25">
      <c r="A9" s="19" t="s">
        <v>59</v>
      </c>
      <c r="B9" s="18">
        <f>Pop5_H!B9+Pop5_F!B9</f>
        <v>50593.48</v>
      </c>
      <c r="C9" s="4">
        <f>Pop5_H!C9+Pop5_F!C9</f>
        <v>3947.9800000000005</v>
      </c>
      <c r="D9" s="4">
        <f>Pop5_H!D9+Pop5_F!D9</f>
        <v>972961.7</v>
      </c>
      <c r="E9" s="4">
        <f>Pop5_H!E9+Pop5_F!E9</f>
        <v>0</v>
      </c>
      <c r="F9" s="4">
        <f>Pop5_H!F9+Pop5_F!F9</f>
        <v>59568.119999999995</v>
      </c>
      <c r="G9" s="22">
        <f>Pop5_H!G9+Pop5_F!G9</f>
        <v>28669.279999999999</v>
      </c>
      <c r="H9" s="12">
        <f>Pop5_H!H9+Pop5_F!H9</f>
        <v>1115740.56</v>
      </c>
    </row>
    <row r="10" spans="1:8" x14ac:dyDescent="0.25">
      <c r="A10" s="42" t="s">
        <v>113</v>
      </c>
      <c r="B10" s="21">
        <f>Pop5_H!B10+Pop5_F!B10</f>
        <v>2660799.67</v>
      </c>
      <c r="C10" s="10">
        <f>Pop5_H!C10+Pop5_F!C10</f>
        <v>771136.96</v>
      </c>
      <c r="D10" s="10">
        <f>Pop5_H!D10+Pop5_F!D10</f>
        <v>1177885.4300000002</v>
      </c>
      <c r="E10" s="10">
        <f>Pop5_H!E10+Pop5_F!E10</f>
        <v>297719.47000000003</v>
      </c>
      <c r="F10" s="10">
        <f>Pop5_H!F10+Pop5_F!F10</f>
        <v>463840.3</v>
      </c>
      <c r="G10" s="24">
        <f>Pop5_H!G10+Pop5_F!G10</f>
        <v>420044.22</v>
      </c>
      <c r="H10" s="13">
        <f>Pop5_H!H10+Pop5_F!H10</f>
        <v>5791426.0500000007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744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f>Pop5_H!B17+Pop5_F!B17</f>
        <v>411030.77</v>
      </c>
      <c r="C17" s="29">
        <f>Pop5_H!C17+Pop5_F!C17</f>
        <v>219635.15000000002</v>
      </c>
      <c r="D17" s="29">
        <f>Pop5_H!D17+Pop5_F!D17</f>
        <v>0</v>
      </c>
      <c r="E17" s="29">
        <f>Pop5_H!E17+Pop5_F!E17</f>
        <v>2951699.4</v>
      </c>
      <c r="F17" s="29">
        <f>Pop5_H!F17+Pop5_F!F17</f>
        <v>7664.92</v>
      </c>
      <c r="G17" s="27">
        <f>Pop5_H!G17+Pop5_F!G17</f>
        <v>124731.04</v>
      </c>
      <c r="H17" s="11">
        <f>Pop5_H!H17+Pop5_F!H17</f>
        <v>3714761.2800000003</v>
      </c>
    </row>
    <row r="18" spans="1:8" x14ac:dyDescent="0.25">
      <c r="A18" s="19" t="s">
        <v>30</v>
      </c>
      <c r="B18" s="18">
        <f>Pop5_H!B18+Pop5_F!B18</f>
        <v>1684754.07</v>
      </c>
      <c r="C18" s="4">
        <f>Pop5_H!C18+Pop5_F!C18</f>
        <v>589523.01</v>
      </c>
      <c r="D18" s="4">
        <f>Pop5_H!D18+Pop5_F!D18</f>
        <v>0</v>
      </c>
      <c r="E18" s="4">
        <f>Pop5_H!E18+Pop5_F!E18</f>
        <v>900143.9</v>
      </c>
      <c r="F18" s="4">
        <f>Pop5_H!F18+Pop5_F!F18</f>
        <v>38966.15</v>
      </c>
      <c r="G18" s="22">
        <f>Pop5_H!G18+Pop5_F!G18</f>
        <v>146782.96</v>
      </c>
      <c r="H18" s="12">
        <f>Pop5_H!H18+Pop5_F!H18</f>
        <v>3360170.0900000003</v>
      </c>
    </row>
    <row r="19" spans="1:8" x14ac:dyDescent="0.25">
      <c r="A19" s="19" t="s">
        <v>31</v>
      </c>
      <c r="B19" s="18">
        <f>Pop5_H!B19+Pop5_F!B19</f>
        <v>8197501.5499999998</v>
      </c>
      <c r="C19" s="4">
        <f>Pop5_H!C19+Pop5_F!C19</f>
        <v>1235709.95</v>
      </c>
      <c r="D19" s="4">
        <f>Pop5_H!D19+Pop5_F!D19</f>
        <v>2928.24</v>
      </c>
      <c r="E19" s="4">
        <f>Pop5_H!E19+Pop5_F!E19</f>
        <v>104120.03</v>
      </c>
      <c r="F19" s="4">
        <f>Pop5_H!F19+Pop5_F!F19</f>
        <v>263870.91000000003</v>
      </c>
      <c r="G19" s="22">
        <f>Pop5_H!G19+Pop5_F!G19</f>
        <v>385362.44</v>
      </c>
      <c r="H19" s="12">
        <f>Pop5_H!H19+Pop5_F!H19</f>
        <v>10189493.120000001</v>
      </c>
    </row>
    <row r="20" spans="1:8" x14ac:dyDescent="0.25">
      <c r="A20" s="19" t="s">
        <v>32</v>
      </c>
      <c r="B20" s="18">
        <f>Pop5_H!B20+Pop5_F!B20</f>
        <v>9437550.8300000001</v>
      </c>
      <c r="C20" s="4">
        <f>Pop5_H!C20+Pop5_F!C20</f>
        <v>877928.09000000008</v>
      </c>
      <c r="D20" s="4">
        <f>Pop5_H!D20+Pop5_F!D20</f>
        <v>60598.75</v>
      </c>
      <c r="E20" s="4">
        <f>Pop5_H!E20+Pop5_F!E20</f>
        <v>54.23</v>
      </c>
      <c r="F20" s="4">
        <f>Pop5_H!F20+Pop5_F!F20</f>
        <v>316983.08999999997</v>
      </c>
      <c r="G20" s="22">
        <f>Pop5_H!G20+Pop5_F!G20</f>
        <v>566619.52</v>
      </c>
      <c r="H20" s="12">
        <f>Pop5_H!H20+Pop5_F!H20</f>
        <v>11259734.51</v>
      </c>
    </row>
    <row r="21" spans="1:8" x14ac:dyDescent="0.25">
      <c r="A21" s="19" t="s">
        <v>33</v>
      </c>
      <c r="B21" s="18">
        <f>Pop5_H!B21+Pop5_F!B21</f>
        <v>3482092.36</v>
      </c>
      <c r="C21" s="4">
        <f>Pop5_H!C21+Pop5_F!C21</f>
        <v>378694.51</v>
      </c>
      <c r="D21" s="4">
        <f>Pop5_H!D21+Pop5_F!D21</f>
        <v>2573141.67</v>
      </c>
      <c r="E21" s="4">
        <f>Pop5_H!E21+Pop5_F!E21</f>
        <v>5.18</v>
      </c>
      <c r="F21" s="4">
        <f>Pop5_H!F21+Pop5_F!F21</f>
        <v>297121.26999999996</v>
      </c>
      <c r="G21" s="22">
        <f>Pop5_H!G21+Pop5_F!G21</f>
        <v>474247.74</v>
      </c>
      <c r="H21" s="12">
        <f>Pop5_H!H21+Pop5_F!H21</f>
        <v>7205302.7300000004</v>
      </c>
    </row>
    <row r="22" spans="1:8" x14ac:dyDescent="0.25">
      <c r="A22" s="19" t="s">
        <v>59</v>
      </c>
      <c r="B22" s="18">
        <f>Pop5_H!B22+Pop5_F!B22</f>
        <v>299444.77</v>
      </c>
      <c r="C22" s="4">
        <f>Pop5_H!C22+Pop5_F!C22</f>
        <v>14535.880000000001</v>
      </c>
      <c r="D22" s="4">
        <f>Pop5_H!D22+Pop5_F!D22</f>
        <v>10619173.359999999</v>
      </c>
      <c r="E22" s="4">
        <f>Pop5_H!E22+Pop5_F!E22</f>
        <v>2.89</v>
      </c>
      <c r="F22" s="4">
        <f>Pop5_H!F22+Pop5_F!F22</f>
        <v>223070.41999999998</v>
      </c>
      <c r="G22" s="22">
        <f>Pop5_H!G22+Pop5_F!G22</f>
        <v>104044.87</v>
      </c>
      <c r="H22" s="12">
        <f>Pop5_H!H22+Pop5_F!H22</f>
        <v>11260272.190000001</v>
      </c>
    </row>
    <row r="23" spans="1:8" x14ac:dyDescent="0.25">
      <c r="A23" s="42" t="s">
        <v>113</v>
      </c>
      <c r="B23" s="21">
        <f>Pop5_H!B23+Pop5_F!B23</f>
        <v>23512374.350000001</v>
      </c>
      <c r="C23" s="10">
        <f>Pop5_H!C23+Pop5_F!C23</f>
        <v>3316026.59</v>
      </c>
      <c r="D23" s="10">
        <f>Pop5_H!D23+Pop5_F!D23</f>
        <v>13255842.02</v>
      </c>
      <c r="E23" s="10">
        <f>Pop5_H!E23+Pop5_F!E23</f>
        <v>3956025.63</v>
      </c>
      <c r="F23" s="10">
        <f>Pop5_H!F23+Pop5_F!F23</f>
        <v>1147676.76</v>
      </c>
      <c r="G23" s="24">
        <f>Pop5_H!G23+Pop5_F!G23</f>
        <v>1801788.57</v>
      </c>
      <c r="H23" s="13">
        <f>Pop5_H!H23+Pop5_F!H23</f>
        <v>46989733.920000002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744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0">B4+B17</f>
        <v>429559.98000000004</v>
      </c>
      <c r="C29" s="29">
        <f t="shared" si="0"/>
        <v>235582.29000000004</v>
      </c>
      <c r="D29" s="29">
        <f t="shared" si="0"/>
        <v>0</v>
      </c>
      <c r="E29" s="29">
        <f t="shared" si="0"/>
        <v>3106940.88</v>
      </c>
      <c r="F29" s="29">
        <f t="shared" si="0"/>
        <v>9542.68</v>
      </c>
      <c r="G29" s="27">
        <f t="shared" si="0"/>
        <v>140144.75999999998</v>
      </c>
      <c r="H29" s="11">
        <f t="shared" si="0"/>
        <v>3921770.5900000003</v>
      </c>
    </row>
    <row r="30" spans="1:8" x14ac:dyDescent="0.25">
      <c r="A30" s="19" t="s">
        <v>30</v>
      </c>
      <c r="B30" s="18">
        <f t="shared" si="0"/>
        <v>1787185.1800000002</v>
      </c>
      <c r="C30" s="4">
        <f t="shared" si="0"/>
        <v>651053.97</v>
      </c>
      <c r="D30" s="4">
        <f t="shared" si="0"/>
        <v>0</v>
      </c>
      <c r="E30" s="4">
        <f t="shared" si="0"/>
        <v>999388.94000000006</v>
      </c>
      <c r="F30" s="4">
        <f t="shared" si="0"/>
        <v>54676.630000000005</v>
      </c>
      <c r="G30" s="22">
        <f t="shared" si="0"/>
        <v>172987.55</v>
      </c>
      <c r="H30" s="12">
        <f t="shared" si="0"/>
        <v>3665292.2700000005</v>
      </c>
    </row>
    <row r="31" spans="1:8" x14ac:dyDescent="0.25">
      <c r="A31" s="19" t="s">
        <v>31</v>
      </c>
      <c r="B31" s="18">
        <f t="shared" si="0"/>
        <v>9117601.2699999996</v>
      </c>
      <c r="C31" s="4">
        <f t="shared" si="0"/>
        <v>1561897.91</v>
      </c>
      <c r="D31" s="4">
        <f t="shared" si="0"/>
        <v>3609.9399999999996</v>
      </c>
      <c r="E31" s="4">
        <f t="shared" si="0"/>
        <v>147324.12</v>
      </c>
      <c r="F31" s="4">
        <f t="shared" si="0"/>
        <v>422507.61</v>
      </c>
      <c r="G31" s="22">
        <f t="shared" si="0"/>
        <v>512107.02</v>
      </c>
      <c r="H31" s="12">
        <f t="shared" si="0"/>
        <v>11765047.870000001</v>
      </c>
    </row>
    <row r="32" spans="1:8" x14ac:dyDescent="0.25">
      <c r="A32" s="19" t="s">
        <v>32</v>
      </c>
      <c r="B32" s="18">
        <f t="shared" si="0"/>
        <v>10589481.359999999</v>
      </c>
      <c r="C32" s="4">
        <f t="shared" si="0"/>
        <v>1143906.25</v>
      </c>
      <c r="D32" s="4">
        <f t="shared" si="0"/>
        <v>68257.91</v>
      </c>
      <c r="E32" s="4">
        <f t="shared" si="0"/>
        <v>82.199999999999989</v>
      </c>
      <c r="F32" s="4">
        <f t="shared" si="0"/>
        <v>453990.29999999993</v>
      </c>
      <c r="G32" s="22">
        <f t="shared" si="0"/>
        <v>695431.62</v>
      </c>
      <c r="H32" s="12">
        <f t="shared" si="0"/>
        <v>12951149.640000001</v>
      </c>
    </row>
    <row r="33" spans="1:8" x14ac:dyDescent="0.25">
      <c r="A33" s="19" t="s">
        <v>33</v>
      </c>
      <c r="B33" s="18">
        <f t="shared" si="0"/>
        <v>3899307.98</v>
      </c>
      <c r="C33" s="4">
        <f t="shared" si="0"/>
        <v>476239.27</v>
      </c>
      <c r="D33" s="4">
        <f t="shared" si="0"/>
        <v>2769724.54</v>
      </c>
      <c r="E33" s="4">
        <f t="shared" si="0"/>
        <v>6.0699999999999994</v>
      </c>
      <c r="F33" s="4">
        <f t="shared" si="0"/>
        <v>388161.29999999993</v>
      </c>
      <c r="G33" s="22">
        <f t="shared" si="0"/>
        <v>568447.68999999994</v>
      </c>
      <c r="H33" s="12">
        <f t="shared" si="0"/>
        <v>8101886.8500000006</v>
      </c>
    </row>
    <row r="34" spans="1:8" x14ac:dyDescent="0.25">
      <c r="A34" s="19" t="s">
        <v>59</v>
      </c>
      <c r="B34" s="18">
        <f t="shared" si="0"/>
        <v>350038.25</v>
      </c>
      <c r="C34" s="4">
        <f t="shared" si="0"/>
        <v>18483.86</v>
      </c>
      <c r="D34" s="4">
        <f t="shared" si="0"/>
        <v>11592135.059999999</v>
      </c>
      <c r="E34" s="4">
        <f t="shared" si="0"/>
        <v>2.89</v>
      </c>
      <c r="F34" s="4">
        <f t="shared" si="0"/>
        <v>282638.53999999998</v>
      </c>
      <c r="G34" s="22">
        <f t="shared" si="0"/>
        <v>132714.15</v>
      </c>
      <c r="H34" s="12">
        <f t="shared" si="0"/>
        <v>12376012.750000002</v>
      </c>
    </row>
    <row r="35" spans="1:8" x14ac:dyDescent="0.25">
      <c r="A35" s="42" t="s">
        <v>113</v>
      </c>
      <c r="B35" s="21">
        <f t="shared" si="0"/>
        <v>26173174.020000003</v>
      </c>
      <c r="C35" s="10">
        <f t="shared" si="0"/>
        <v>4087163.55</v>
      </c>
      <c r="D35" s="10">
        <f t="shared" si="0"/>
        <v>14433727.449999999</v>
      </c>
      <c r="E35" s="10">
        <f t="shared" si="0"/>
        <v>4253745.0999999996</v>
      </c>
      <c r="F35" s="10">
        <f t="shared" si="0"/>
        <v>1611517.06</v>
      </c>
      <c r="G35" s="24">
        <f t="shared" si="0"/>
        <v>2221832.79</v>
      </c>
      <c r="H35" s="13">
        <f t="shared" si="0"/>
        <v>52781159.969999999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8" x14ac:dyDescent="0.25">
      <c r="A1" s="1" t="s">
        <v>79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v>12058.58</v>
      </c>
      <c r="C4" s="29">
        <v>8575.2199999999993</v>
      </c>
      <c r="D4" s="29">
        <v>0</v>
      </c>
      <c r="E4" s="29">
        <v>78145.279999999999</v>
      </c>
      <c r="F4" s="29">
        <v>145.29</v>
      </c>
      <c r="G4" s="27">
        <v>9974.7099999999991</v>
      </c>
      <c r="H4" s="11">
        <f>SUM(B4:G4)</f>
        <v>108899.07999999999</v>
      </c>
    </row>
    <row r="5" spans="1:8" x14ac:dyDescent="0.25">
      <c r="A5" s="19" t="s">
        <v>30</v>
      </c>
      <c r="B5" s="18">
        <v>55480.39</v>
      </c>
      <c r="C5" s="4">
        <v>29122.799999999999</v>
      </c>
      <c r="D5" s="4">
        <v>0</v>
      </c>
      <c r="E5" s="4">
        <v>44869.120000000003</v>
      </c>
      <c r="F5" s="4">
        <v>382.11</v>
      </c>
      <c r="G5" s="22">
        <v>15065.85</v>
      </c>
      <c r="H5" s="12">
        <f t="shared" ref="H5:H10" si="0">SUM(B5:G5)</f>
        <v>144920.26999999999</v>
      </c>
    </row>
    <row r="6" spans="1:8" x14ac:dyDescent="0.25">
      <c r="A6" s="19" t="s">
        <v>31</v>
      </c>
      <c r="B6" s="18">
        <v>506101.95</v>
      </c>
      <c r="C6" s="4">
        <v>135954.67000000001</v>
      </c>
      <c r="D6" s="4">
        <v>345.96</v>
      </c>
      <c r="E6" s="4">
        <v>19878.259999999998</v>
      </c>
      <c r="F6" s="4">
        <v>3163.37</v>
      </c>
      <c r="G6" s="22">
        <v>61716.42</v>
      </c>
      <c r="H6" s="12">
        <f t="shared" si="0"/>
        <v>727160.63</v>
      </c>
    </row>
    <row r="7" spans="1:8" x14ac:dyDescent="0.25">
      <c r="A7" s="19" t="s">
        <v>32</v>
      </c>
      <c r="B7" s="18">
        <v>632185.99</v>
      </c>
      <c r="C7" s="4">
        <v>128812.15</v>
      </c>
      <c r="D7" s="4">
        <v>3645.44</v>
      </c>
      <c r="E7" s="4">
        <v>13.44</v>
      </c>
      <c r="F7" s="4">
        <v>3958.09</v>
      </c>
      <c r="G7" s="22">
        <v>67358.8</v>
      </c>
      <c r="H7" s="12">
        <f t="shared" si="0"/>
        <v>835973.90999999992</v>
      </c>
    </row>
    <row r="8" spans="1:8" x14ac:dyDescent="0.25">
      <c r="A8" s="19" t="s">
        <v>33</v>
      </c>
      <c r="B8" s="18">
        <v>228321.06</v>
      </c>
      <c r="C8" s="4">
        <v>53373.919999999998</v>
      </c>
      <c r="D8" s="4">
        <v>101895.46</v>
      </c>
      <c r="E8" s="4">
        <v>0.89</v>
      </c>
      <c r="F8" s="4">
        <v>2839.59</v>
      </c>
      <c r="G8" s="22">
        <v>46698.68</v>
      </c>
      <c r="H8" s="12">
        <f t="shared" si="0"/>
        <v>433129.60000000003</v>
      </c>
    </row>
    <row r="9" spans="1:8" x14ac:dyDescent="0.25">
      <c r="A9" s="28" t="s">
        <v>59</v>
      </c>
      <c r="B9" s="130">
        <v>31521.280000000002</v>
      </c>
      <c r="C9" s="127">
        <v>2362.5500000000002</v>
      </c>
      <c r="D9" s="127">
        <v>517186.87</v>
      </c>
      <c r="E9" s="127">
        <v>0</v>
      </c>
      <c r="F9" s="127">
        <v>1951.5</v>
      </c>
      <c r="G9" s="127">
        <v>10550.82</v>
      </c>
      <c r="H9" s="53">
        <f t="shared" si="0"/>
        <v>563573.0199999999</v>
      </c>
    </row>
    <row r="10" spans="1:8" x14ac:dyDescent="0.25">
      <c r="A10" s="42" t="s">
        <v>113</v>
      </c>
      <c r="B10" s="87">
        <f>SUM(B4:B9)</f>
        <v>1465669.2500000002</v>
      </c>
      <c r="C10" s="88">
        <f t="shared" ref="C10:G10" si="1">SUM(C4:C9)</f>
        <v>358201.30999999994</v>
      </c>
      <c r="D10" s="88">
        <f t="shared" si="1"/>
        <v>623073.73</v>
      </c>
      <c r="E10" s="88">
        <f t="shared" si="1"/>
        <v>142906.99000000002</v>
      </c>
      <c r="F10" s="88">
        <f t="shared" si="1"/>
        <v>12439.95</v>
      </c>
      <c r="G10" s="89">
        <f t="shared" si="1"/>
        <v>211365.28</v>
      </c>
      <c r="H10" s="13">
        <f t="shared" si="0"/>
        <v>2813656.5100000002</v>
      </c>
    </row>
    <row r="11" spans="1:8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744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v>260652.49</v>
      </c>
      <c r="C17" s="29">
        <v>123798.99</v>
      </c>
      <c r="D17" s="29">
        <v>0</v>
      </c>
      <c r="E17" s="29">
        <v>1448578.91</v>
      </c>
      <c r="F17" s="29">
        <v>814.35</v>
      </c>
      <c r="G17" s="27">
        <v>71291.7</v>
      </c>
      <c r="H17" s="11">
        <f>SUM(B17:G17)</f>
        <v>1905136.44</v>
      </c>
    </row>
    <row r="18" spans="1:8" x14ac:dyDescent="0.25">
      <c r="A18" s="19" t="s">
        <v>30</v>
      </c>
      <c r="B18" s="18">
        <v>887982.18</v>
      </c>
      <c r="C18" s="4">
        <v>320881.90000000002</v>
      </c>
      <c r="D18" s="4">
        <v>0</v>
      </c>
      <c r="E18" s="4">
        <v>413537.65</v>
      </c>
      <c r="F18" s="4">
        <v>1205.1099999999999</v>
      </c>
      <c r="G18" s="22">
        <v>84098.09</v>
      </c>
      <c r="H18" s="12">
        <f t="shared" ref="H18:H23" si="2">SUM(B18:G18)</f>
        <v>1707704.9300000002</v>
      </c>
    </row>
    <row r="19" spans="1:8" x14ac:dyDescent="0.25">
      <c r="A19" s="19" t="s">
        <v>31</v>
      </c>
      <c r="B19" s="18">
        <v>4212167.55</v>
      </c>
      <c r="C19" s="4">
        <v>603148.13</v>
      </c>
      <c r="D19" s="4">
        <v>1331</v>
      </c>
      <c r="E19" s="4">
        <v>49166.05</v>
      </c>
      <c r="F19" s="4">
        <v>7079.46</v>
      </c>
      <c r="G19" s="22">
        <v>193847.01</v>
      </c>
      <c r="H19" s="12">
        <f t="shared" si="2"/>
        <v>5066739.1999999993</v>
      </c>
    </row>
    <row r="20" spans="1:8" x14ac:dyDescent="0.25">
      <c r="A20" s="19" t="s">
        <v>32</v>
      </c>
      <c r="B20" s="18">
        <v>4814827.01</v>
      </c>
      <c r="C20" s="4">
        <v>420534.02</v>
      </c>
      <c r="D20" s="4">
        <v>27218.18</v>
      </c>
      <c r="E20" s="4">
        <v>19.43</v>
      </c>
      <c r="F20" s="4">
        <v>11410.16</v>
      </c>
      <c r="G20" s="22">
        <v>284776.5</v>
      </c>
      <c r="H20" s="12">
        <f t="shared" si="2"/>
        <v>5558785.2999999989</v>
      </c>
    </row>
    <row r="21" spans="1:8" x14ac:dyDescent="0.25">
      <c r="A21" s="19" t="s">
        <v>33</v>
      </c>
      <c r="B21" s="18">
        <v>1733767.98</v>
      </c>
      <c r="C21" s="4">
        <v>184845.32</v>
      </c>
      <c r="D21" s="4">
        <v>1320126.67</v>
      </c>
      <c r="E21" s="4">
        <v>3.16</v>
      </c>
      <c r="F21" s="4">
        <v>7535.79</v>
      </c>
      <c r="G21" s="22">
        <v>222645.47</v>
      </c>
      <c r="H21" s="12">
        <f t="shared" si="2"/>
        <v>3468924.39</v>
      </c>
    </row>
    <row r="22" spans="1:8" x14ac:dyDescent="0.25">
      <c r="A22" s="28" t="s">
        <v>59</v>
      </c>
      <c r="B22" s="130">
        <v>165706.88999999998</v>
      </c>
      <c r="C22" s="127">
        <v>6589.11</v>
      </c>
      <c r="D22" s="127">
        <v>4500099.7300000004</v>
      </c>
      <c r="E22" s="127">
        <v>0</v>
      </c>
      <c r="F22" s="127">
        <v>11421.74</v>
      </c>
      <c r="G22" s="127">
        <v>32556.160000000003</v>
      </c>
      <c r="H22" s="53">
        <f t="shared" si="2"/>
        <v>4716373.6300000008</v>
      </c>
    </row>
    <row r="23" spans="1:8" x14ac:dyDescent="0.25">
      <c r="A23" s="42" t="s">
        <v>113</v>
      </c>
      <c r="B23" s="87">
        <f>SUM(B17:B22)</f>
        <v>12075104.100000001</v>
      </c>
      <c r="C23" s="88">
        <f t="shared" ref="C23" si="3">SUM(C17:C22)</f>
        <v>1659797.4700000002</v>
      </c>
      <c r="D23" s="88">
        <f t="shared" ref="D23" si="4">SUM(D17:D22)</f>
        <v>5848775.5800000001</v>
      </c>
      <c r="E23" s="88">
        <f t="shared" ref="E23" si="5">SUM(E17:E22)</f>
        <v>1911305.2</v>
      </c>
      <c r="F23" s="88">
        <f t="shared" ref="F23" si="6">SUM(F17:F22)</f>
        <v>39466.61</v>
      </c>
      <c r="G23" s="89">
        <f t="shared" ref="G23" si="7">SUM(G17:G22)</f>
        <v>889214.93</v>
      </c>
      <c r="H23" s="13">
        <f t="shared" si="2"/>
        <v>22423663.890000001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744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8">B4+B17</f>
        <v>272711.07</v>
      </c>
      <c r="C29" s="29">
        <f t="shared" si="8"/>
        <v>132374.21</v>
      </c>
      <c r="D29" s="29">
        <f t="shared" si="8"/>
        <v>0</v>
      </c>
      <c r="E29" s="29">
        <f t="shared" si="8"/>
        <v>1526724.19</v>
      </c>
      <c r="F29" s="29">
        <f t="shared" si="8"/>
        <v>959.64</v>
      </c>
      <c r="G29" s="27">
        <f t="shared" si="8"/>
        <v>81266.41</v>
      </c>
      <c r="H29" s="11">
        <f t="shared" si="8"/>
        <v>2014035.52</v>
      </c>
    </row>
    <row r="30" spans="1:8" x14ac:dyDescent="0.25">
      <c r="A30" s="19" t="s">
        <v>30</v>
      </c>
      <c r="B30" s="18">
        <f t="shared" si="8"/>
        <v>943462.57000000007</v>
      </c>
      <c r="C30" s="4">
        <f t="shared" si="8"/>
        <v>350004.7</v>
      </c>
      <c r="D30" s="4">
        <f t="shared" si="8"/>
        <v>0</v>
      </c>
      <c r="E30" s="4">
        <f t="shared" si="8"/>
        <v>458406.77</v>
      </c>
      <c r="F30" s="4">
        <f t="shared" si="8"/>
        <v>1587.2199999999998</v>
      </c>
      <c r="G30" s="22">
        <f t="shared" si="8"/>
        <v>99163.94</v>
      </c>
      <c r="H30" s="12">
        <f t="shared" si="8"/>
        <v>1852625.2000000002</v>
      </c>
    </row>
    <row r="31" spans="1:8" x14ac:dyDescent="0.25">
      <c r="A31" s="19" t="s">
        <v>31</v>
      </c>
      <c r="B31" s="18">
        <f t="shared" si="8"/>
        <v>4718269.5</v>
      </c>
      <c r="C31" s="4">
        <f t="shared" si="8"/>
        <v>739102.8</v>
      </c>
      <c r="D31" s="4">
        <f t="shared" si="8"/>
        <v>1676.96</v>
      </c>
      <c r="E31" s="4">
        <f t="shared" si="8"/>
        <v>69044.31</v>
      </c>
      <c r="F31" s="4">
        <f t="shared" si="8"/>
        <v>10242.83</v>
      </c>
      <c r="G31" s="22">
        <f t="shared" si="8"/>
        <v>255563.43</v>
      </c>
      <c r="H31" s="12">
        <f t="shared" si="8"/>
        <v>5793899.8299999991</v>
      </c>
    </row>
    <row r="32" spans="1:8" x14ac:dyDescent="0.25">
      <c r="A32" s="19" t="s">
        <v>32</v>
      </c>
      <c r="B32" s="18">
        <f t="shared" si="8"/>
        <v>5447013</v>
      </c>
      <c r="C32" s="4">
        <f t="shared" si="8"/>
        <v>549346.17000000004</v>
      </c>
      <c r="D32" s="4">
        <f t="shared" si="8"/>
        <v>30863.62</v>
      </c>
      <c r="E32" s="4">
        <f t="shared" si="8"/>
        <v>32.869999999999997</v>
      </c>
      <c r="F32" s="4">
        <f t="shared" si="8"/>
        <v>15368.25</v>
      </c>
      <c r="G32" s="22">
        <f t="shared" si="8"/>
        <v>352135.3</v>
      </c>
      <c r="H32" s="12">
        <f t="shared" si="8"/>
        <v>6394759.209999999</v>
      </c>
    </row>
    <row r="33" spans="1:8" x14ac:dyDescent="0.25">
      <c r="A33" s="19" t="s">
        <v>33</v>
      </c>
      <c r="B33" s="18">
        <f t="shared" si="8"/>
        <v>1962089.04</v>
      </c>
      <c r="C33" s="4">
        <f t="shared" si="8"/>
        <v>238219.24</v>
      </c>
      <c r="D33" s="4">
        <f t="shared" si="8"/>
        <v>1422022.13</v>
      </c>
      <c r="E33" s="4">
        <f t="shared" si="8"/>
        <v>4.05</v>
      </c>
      <c r="F33" s="4">
        <f t="shared" si="8"/>
        <v>10375.380000000001</v>
      </c>
      <c r="G33" s="22">
        <f t="shared" si="8"/>
        <v>269344.15000000002</v>
      </c>
      <c r="H33" s="12">
        <f t="shared" si="8"/>
        <v>3902053.99</v>
      </c>
    </row>
    <row r="34" spans="1:8" x14ac:dyDescent="0.25">
      <c r="A34" s="19" t="s">
        <v>59</v>
      </c>
      <c r="B34" s="18">
        <f t="shared" si="8"/>
        <v>197228.16999999998</v>
      </c>
      <c r="C34" s="4">
        <f t="shared" si="8"/>
        <v>8951.66</v>
      </c>
      <c r="D34" s="4">
        <f t="shared" si="8"/>
        <v>5017286.6000000006</v>
      </c>
      <c r="E34" s="4">
        <f t="shared" si="8"/>
        <v>0</v>
      </c>
      <c r="F34" s="4">
        <f t="shared" si="8"/>
        <v>13373.24</v>
      </c>
      <c r="G34" s="22">
        <f t="shared" si="8"/>
        <v>43106.98</v>
      </c>
      <c r="H34" s="12">
        <f t="shared" si="8"/>
        <v>5279946.6500000004</v>
      </c>
    </row>
    <row r="35" spans="1:8" x14ac:dyDescent="0.25">
      <c r="A35" s="42" t="s">
        <v>113</v>
      </c>
      <c r="B35" s="21">
        <f t="shared" si="8"/>
        <v>13540773.350000001</v>
      </c>
      <c r="C35" s="10">
        <f t="shared" si="8"/>
        <v>2017998.7800000003</v>
      </c>
      <c r="D35" s="10">
        <f t="shared" si="8"/>
        <v>6471849.3100000005</v>
      </c>
      <c r="E35" s="10">
        <f t="shared" si="8"/>
        <v>2054212.19</v>
      </c>
      <c r="F35" s="10">
        <f t="shared" si="8"/>
        <v>51906.559999999998</v>
      </c>
      <c r="G35" s="24">
        <f t="shared" si="8"/>
        <v>1100580.21</v>
      </c>
      <c r="H35" s="13">
        <f t="shared" si="8"/>
        <v>25237320.400000002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744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9" x14ac:dyDescent="0.25">
      <c r="A1" s="1" t="s">
        <v>78</v>
      </c>
    </row>
    <row r="2" spans="1:9" x14ac:dyDescent="0.25">
      <c r="A2" s="3" t="s">
        <v>69</v>
      </c>
    </row>
    <row r="3" spans="1:9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9" x14ac:dyDescent="0.25">
      <c r="A4" s="17" t="s">
        <v>36</v>
      </c>
      <c r="B4" s="26">
        <v>6470.63</v>
      </c>
      <c r="C4" s="29">
        <v>7371.92</v>
      </c>
      <c r="D4" s="29">
        <v>0</v>
      </c>
      <c r="E4" s="29">
        <v>77096.2</v>
      </c>
      <c r="F4" s="29">
        <v>1732.47</v>
      </c>
      <c r="G4" s="27">
        <v>5439.01</v>
      </c>
      <c r="H4" s="11">
        <f>SUM(B4:G4)</f>
        <v>98110.23</v>
      </c>
      <c r="I4" s="114"/>
    </row>
    <row r="5" spans="1:9" x14ac:dyDescent="0.25">
      <c r="A5" s="19" t="s">
        <v>30</v>
      </c>
      <c r="B5" s="18">
        <v>46950.720000000001</v>
      </c>
      <c r="C5" s="4">
        <v>32408.16</v>
      </c>
      <c r="D5" s="4">
        <v>0</v>
      </c>
      <c r="E5" s="4">
        <v>54375.92</v>
      </c>
      <c r="F5" s="4">
        <v>15328.37</v>
      </c>
      <c r="G5" s="22">
        <v>11138.74</v>
      </c>
      <c r="H5" s="12">
        <f t="shared" ref="H5:H10" si="0">SUM(B5:G5)</f>
        <v>160201.90999999997</v>
      </c>
      <c r="I5" s="114"/>
    </row>
    <row r="6" spans="1:9" x14ac:dyDescent="0.25">
      <c r="A6" s="19" t="s">
        <v>31</v>
      </c>
      <c r="B6" s="18">
        <v>413997.77</v>
      </c>
      <c r="C6" s="4">
        <v>190233.29</v>
      </c>
      <c r="D6" s="4">
        <v>335.74</v>
      </c>
      <c r="E6" s="4">
        <v>23325.83</v>
      </c>
      <c r="F6" s="4">
        <v>155473.32999999999</v>
      </c>
      <c r="G6" s="22">
        <v>65028.160000000003</v>
      </c>
      <c r="H6" s="12">
        <f t="shared" si="0"/>
        <v>848394.12</v>
      </c>
      <c r="I6" s="114"/>
    </row>
    <row r="7" spans="1:9" x14ac:dyDescent="0.25">
      <c r="A7" s="19" t="s">
        <v>32</v>
      </c>
      <c r="B7" s="18">
        <v>519744.54</v>
      </c>
      <c r="C7" s="4">
        <v>137166.01</v>
      </c>
      <c r="D7" s="4">
        <v>4013.72</v>
      </c>
      <c r="E7" s="4">
        <v>14.53</v>
      </c>
      <c r="F7" s="4">
        <v>133049.12</v>
      </c>
      <c r="G7" s="22">
        <v>61453.3</v>
      </c>
      <c r="H7" s="12">
        <f t="shared" si="0"/>
        <v>855441.22000000009</v>
      </c>
      <c r="I7" s="114"/>
    </row>
    <row r="8" spans="1:9" x14ac:dyDescent="0.25">
      <c r="A8" s="19" t="s">
        <v>33</v>
      </c>
      <c r="B8" s="18">
        <v>188894.56</v>
      </c>
      <c r="C8" s="4">
        <v>44170.84</v>
      </c>
      <c r="D8" s="4">
        <v>94687.41</v>
      </c>
      <c r="E8" s="4">
        <v>0</v>
      </c>
      <c r="F8" s="4">
        <v>88200.44</v>
      </c>
      <c r="G8" s="22">
        <v>47501.27</v>
      </c>
      <c r="H8" s="12">
        <f t="shared" si="0"/>
        <v>463454.52</v>
      </c>
      <c r="I8" s="114"/>
    </row>
    <row r="9" spans="1:9" x14ac:dyDescent="0.25">
      <c r="A9" s="19" t="s">
        <v>59</v>
      </c>
      <c r="B9" s="18">
        <v>19072.2</v>
      </c>
      <c r="C9" s="4">
        <v>1585.43</v>
      </c>
      <c r="D9" s="4">
        <v>455774.83</v>
      </c>
      <c r="E9" s="4">
        <v>0</v>
      </c>
      <c r="F9" s="4">
        <v>57616.619999999995</v>
      </c>
      <c r="G9" s="4">
        <v>18118.46</v>
      </c>
      <c r="H9" s="12">
        <f t="shared" si="0"/>
        <v>552167.54</v>
      </c>
      <c r="I9" s="114"/>
    </row>
    <row r="10" spans="1:9" x14ac:dyDescent="0.25">
      <c r="A10" s="42" t="s">
        <v>113</v>
      </c>
      <c r="B10" s="21">
        <f>SUM(B4:B9)</f>
        <v>1195130.42</v>
      </c>
      <c r="C10" s="10">
        <f t="shared" ref="C10:G10" si="1">SUM(C4:C9)</f>
        <v>412935.64999999997</v>
      </c>
      <c r="D10" s="10">
        <f t="shared" si="1"/>
        <v>554811.70000000007</v>
      </c>
      <c r="E10" s="10">
        <f t="shared" si="1"/>
        <v>154812.48000000001</v>
      </c>
      <c r="F10" s="10">
        <f t="shared" si="1"/>
        <v>451400.35</v>
      </c>
      <c r="G10" s="24">
        <f t="shared" si="1"/>
        <v>208678.94</v>
      </c>
      <c r="H10" s="13">
        <f t="shared" si="0"/>
        <v>2977769.54</v>
      </c>
    </row>
    <row r="11" spans="1:9" x14ac:dyDescent="0.25">
      <c r="A11" s="48" t="s">
        <v>297</v>
      </c>
      <c r="B11" s="40"/>
      <c r="C11" s="40"/>
      <c r="D11" s="40"/>
      <c r="E11" s="40"/>
      <c r="F11" s="40"/>
      <c r="G11" s="40"/>
      <c r="H11" s="40"/>
    </row>
    <row r="12" spans="1:9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9" x14ac:dyDescent="0.25">
      <c r="A13" s="39" t="s">
        <v>744</v>
      </c>
      <c r="B13" s="40"/>
      <c r="C13" s="40"/>
      <c r="D13" s="40"/>
      <c r="E13" s="40"/>
      <c r="F13" s="40"/>
      <c r="G13" s="40"/>
      <c r="H13" s="40"/>
    </row>
    <row r="15" spans="1:9" x14ac:dyDescent="0.25">
      <c r="A15" s="3" t="s">
        <v>70</v>
      </c>
    </row>
    <row r="16" spans="1:9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14" x14ac:dyDescent="0.25">
      <c r="A17" s="17" t="s">
        <v>36</v>
      </c>
      <c r="B17" s="26">
        <v>150378.28</v>
      </c>
      <c r="C17" s="29">
        <v>95836.160000000003</v>
      </c>
      <c r="D17" s="29">
        <v>0</v>
      </c>
      <c r="E17" s="29">
        <v>1503120.49</v>
      </c>
      <c r="F17" s="29">
        <v>6850.57</v>
      </c>
      <c r="G17" s="27">
        <v>53439.34</v>
      </c>
      <c r="H17" s="11">
        <f>SUM(B17:G17)</f>
        <v>1809624.84</v>
      </c>
      <c r="I17" s="114"/>
      <c r="J17" s="114"/>
      <c r="K17" s="114"/>
      <c r="L17" s="114"/>
      <c r="M17" s="114"/>
      <c r="N17" s="114"/>
    </row>
    <row r="18" spans="1:14" x14ac:dyDescent="0.25">
      <c r="A18" s="19" t="s">
        <v>30</v>
      </c>
      <c r="B18" s="18">
        <v>796771.89</v>
      </c>
      <c r="C18" s="4">
        <v>268641.11</v>
      </c>
      <c r="D18" s="4">
        <v>0</v>
      </c>
      <c r="E18" s="4">
        <v>486606.25</v>
      </c>
      <c r="F18" s="4">
        <v>37761.040000000001</v>
      </c>
      <c r="G18" s="22">
        <v>62684.87</v>
      </c>
      <c r="H18" s="12">
        <f t="shared" ref="H18:H23" si="2">SUM(B18:G18)</f>
        <v>1652465.1600000001</v>
      </c>
      <c r="I18" s="114"/>
      <c r="J18" s="114"/>
      <c r="K18" s="114"/>
      <c r="L18" s="114"/>
      <c r="M18" s="114"/>
      <c r="N18" s="114"/>
    </row>
    <row r="19" spans="1:14" x14ac:dyDescent="0.25">
      <c r="A19" s="19" t="s">
        <v>31</v>
      </c>
      <c r="B19" s="18">
        <v>3985334</v>
      </c>
      <c r="C19" s="4">
        <v>632561.81999999995</v>
      </c>
      <c r="D19" s="4">
        <v>1597.24</v>
      </c>
      <c r="E19" s="4">
        <v>54953.98</v>
      </c>
      <c r="F19" s="4">
        <v>256791.45</v>
      </c>
      <c r="G19" s="22">
        <v>191515.43</v>
      </c>
      <c r="H19" s="12">
        <f t="shared" si="2"/>
        <v>5122753.9200000009</v>
      </c>
      <c r="I19" s="114"/>
      <c r="J19" s="114"/>
      <c r="K19" s="114"/>
      <c r="L19" s="114"/>
      <c r="M19" s="114"/>
      <c r="N19" s="114"/>
    </row>
    <row r="20" spans="1:14" x14ac:dyDescent="0.25">
      <c r="A20" s="19" t="s">
        <v>32</v>
      </c>
      <c r="B20" s="18">
        <v>4622723.82</v>
      </c>
      <c r="C20" s="4">
        <v>457394.07</v>
      </c>
      <c r="D20" s="4">
        <v>33380.57</v>
      </c>
      <c r="E20" s="4">
        <v>34.799999999999997</v>
      </c>
      <c r="F20" s="4">
        <v>305572.93</v>
      </c>
      <c r="G20" s="22">
        <v>281843.02</v>
      </c>
      <c r="H20" s="12">
        <f t="shared" si="2"/>
        <v>5700949.2100000009</v>
      </c>
      <c r="I20" s="114"/>
      <c r="J20" s="114"/>
      <c r="K20" s="114"/>
      <c r="L20" s="114"/>
      <c r="M20" s="114"/>
      <c r="N20" s="114"/>
    </row>
    <row r="21" spans="1:14" x14ac:dyDescent="0.25">
      <c r="A21" s="19" t="s">
        <v>33</v>
      </c>
      <c r="B21" s="18">
        <v>1748324.38</v>
      </c>
      <c r="C21" s="4">
        <v>193849.19</v>
      </c>
      <c r="D21" s="4">
        <v>1253015</v>
      </c>
      <c r="E21" s="4">
        <v>2.02</v>
      </c>
      <c r="F21" s="4">
        <v>289585.48</v>
      </c>
      <c r="G21" s="22">
        <v>251602.27</v>
      </c>
      <c r="H21" s="12">
        <f t="shared" si="2"/>
        <v>3736378.34</v>
      </c>
      <c r="I21" s="114"/>
      <c r="J21" s="114"/>
      <c r="K21" s="114"/>
      <c r="L21" s="114"/>
      <c r="M21" s="114"/>
      <c r="N21" s="114"/>
    </row>
    <row r="22" spans="1:14" x14ac:dyDescent="0.25">
      <c r="A22" s="19" t="s">
        <v>59</v>
      </c>
      <c r="B22" s="18">
        <v>133737.88</v>
      </c>
      <c r="C22" s="4">
        <v>7946.77</v>
      </c>
      <c r="D22" s="4">
        <v>6119073.6299999999</v>
      </c>
      <c r="E22" s="4">
        <v>2.89</v>
      </c>
      <c r="F22" s="4">
        <v>211648.68</v>
      </c>
      <c r="G22" s="4">
        <v>71488.709999999992</v>
      </c>
      <c r="H22" s="12">
        <f t="shared" si="2"/>
        <v>6543898.5599999996</v>
      </c>
      <c r="I22" s="114"/>
      <c r="J22" s="114"/>
      <c r="K22" s="114"/>
      <c r="L22" s="114"/>
      <c r="M22" s="114"/>
      <c r="N22" s="114"/>
    </row>
    <row r="23" spans="1:14" x14ac:dyDescent="0.25">
      <c r="A23" s="42" t="s">
        <v>113</v>
      </c>
      <c r="B23" s="21">
        <f>SUM(B17:B22)</f>
        <v>11437270.250000002</v>
      </c>
      <c r="C23" s="10">
        <f t="shared" ref="C23:G23" si="3">SUM(C17:C22)</f>
        <v>1656229.1199999999</v>
      </c>
      <c r="D23" s="10">
        <f t="shared" si="3"/>
        <v>7407066.4399999995</v>
      </c>
      <c r="E23" s="10">
        <f t="shared" si="3"/>
        <v>2044720.43</v>
      </c>
      <c r="F23" s="10">
        <f t="shared" si="3"/>
        <v>1108210.1499999999</v>
      </c>
      <c r="G23" s="24">
        <f t="shared" si="3"/>
        <v>912573.64</v>
      </c>
      <c r="H23" s="13">
        <f t="shared" si="2"/>
        <v>24566070.030000001</v>
      </c>
    </row>
    <row r="24" spans="1:14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14" x14ac:dyDescent="0.25">
      <c r="A25" s="39" t="s">
        <v>744</v>
      </c>
      <c r="B25" s="40"/>
      <c r="C25" s="40"/>
      <c r="D25" s="40"/>
      <c r="E25" s="40"/>
      <c r="F25" s="40"/>
      <c r="G25" s="40"/>
      <c r="H25" s="40"/>
    </row>
    <row r="27" spans="1:14" x14ac:dyDescent="0.25">
      <c r="A27" s="3" t="s">
        <v>71</v>
      </c>
    </row>
    <row r="28" spans="1:14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14" x14ac:dyDescent="0.25">
      <c r="A29" s="17" t="s">
        <v>36</v>
      </c>
      <c r="B29" s="26">
        <f t="shared" ref="B29:H35" si="4">B4+B17</f>
        <v>156848.91</v>
      </c>
      <c r="C29" s="29">
        <f t="shared" si="4"/>
        <v>103208.08</v>
      </c>
      <c r="D29" s="29">
        <f t="shared" si="4"/>
        <v>0</v>
      </c>
      <c r="E29" s="29">
        <f t="shared" si="4"/>
        <v>1580216.69</v>
      </c>
      <c r="F29" s="29">
        <f t="shared" si="4"/>
        <v>8583.0399999999991</v>
      </c>
      <c r="G29" s="27">
        <f t="shared" si="4"/>
        <v>58878.35</v>
      </c>
      <c r="H29" s="11">
        <f t="shared" si="4"/>
        <v>1907735.07</v>
      </c>
    </row>
    <row r="30" spans="1:14" x14ac:dyDescent="0.25">
      <c r="A30" s="19" t="s">
        <v>30</v>
      </c>
      <c r="B30" s="18">
        <f t="shared" si="4"/>
        <v>843722.61</v>
      </c>
      <c r="C30" s="4">
        <f t="shared" si="4"/>
        <v>301049.26999999996</v>
      </c>
      <c r="D30" s="4">
        <f t="shared" si="4"/>
        <v>0</v>
      </c>
      <c r="E30" s="4">
        <f t="shared" si="4"/>
        <v>540982.17000000004</v>
      </c>
      <c r="F30" s="4">
        <f t="shared" si="4"/>
        <v>53089.41</v>
      </c>
      <c r="G30" s="22">
        <f t="shared" si="4"/>
        <v>73823.61</v>
      </c>
      <c r="H30" s="12">
        <f t="shared" si="4"/>
        <v>1812667.07</v>
      </c>
    </row>
    <row r="31" spans="1:14" x14ac:dyDescent="0.25">
      <c r="A31" s="19" t="s">
        <v>31</v>
      </c>
      <c r="B31" s="18">
        <f t="shared" si="4"/>
        <v>4399331.7699999996</v>
      </c>
      <c r="C31" s="4">
        <f t="shared" si="4"/>
        <v>822795.11</v>
      </c>
      <c r="D31" s="4">
        <f t="shared" si="4"/>
        <v>1932.98</v>
      </c>
      <c r="E31" s="4">
        <f t="shared" si="4"/>
        <v>78279.81</v>
      </c>
      <c r="F31" s="4">
        <f t="shared" si="4"/>
        <v>412264.78</v>
      </c>
      <c r="G31" s="22">
        <f t="shared" si="4"/>
        <v>256543.59</v>
      </c>
      <c r="H31" s="12">
        <f t="shared" si="4"/>
        <v>5971148.040000001</v>
      </c>
    </row>
    <row r="32" spans="1:14" x14ac:dyDescent="0.25">
      <c r="A32" s="19" t="s">
        <v>32</v>
      </c>
      <c r="B32" s="18">
        <f t="shared" si="4"/>
        <v>5142468.3600000003</v>
      </c>
      <c r="C32" s="4">
        <f t="shared" si="4"/>
        <v>594560.08000000007</v>
      </c>
      <c r="D32" s="4">
        <f t="shared" si="4"/>
        <v>37394.29</v>
      </c>
      <c r="E32" s="4">
        <f t="shared" si="4"/>
        <v>49.33</v>
      </c>
      <c r="F32" s="4">
        <f t="shared" si="4"/>
        <v>438622.05</v>
      </c>
      <c r="G32" s="22">
        <f t="shared" si="4"/>
        <v>343296.32</v>
      </c>
      <c r="H32" s="12">
        <f t="shared" si="4"/>
        <v>6556390.4300000006</v>
      </c>
    </row>
    <row r="33" spans="1:8" x14ac:dyDescent="0.25">
      <c r="A33" s="19" t="s">
        <v>33</v>
      </c>
      <c r="B33" s="18">
        <f t="shared" si="4"/>
        <v>1937218.94</v>
      </c>
      <c r="C33" s="4">
        <f t="shared" si="4"/>
        <v>238020.03</v>
      </c>
      <c r="D33" s="4">
        <f t="shared" si="4"/>
        <v>1347702.41</v>
      </c>
      <c r="E33" s="4">
        <f t="shared" si="4"/>
        <v>2.02</v>
      </c>
      <c r="F33" s="4">
        <f t="shared" si="4"/>
        <v>377785.92</v>
      </c>
      <c r="G33" s="22">
        <f t="shared" si="4"/>
        <v>299103.53999999998</v>
      </c>
      <c r="H33" s="12">
        <f t="shared" si="4"/>
        <v>4199832.8599999994</v>
      </c>
    </row>
    <row r="34" spans="1:8" x14ac:dyDescent="0.25">
      <c r="A34" s="19" t="s">
        <v>59</v>
      </c>
      <c r="B34" s="18">
        <f t="shared" si="4"/>
        <v>152810.08000000002</v>
      </c>
      <c r="C34" s="4">
        <f t="shared" si="4"/>
        <v>9532.2000000000007</v>
      </c>
      <c r="D34" s="4">
        <f t="shared" si="4"/>
        <v>6574848.46</v>
      </c>
      <c r="E34" s="4">
        <f t="shared" si="4"/>
        <v>2.89</v>
      </c>
      <c r="F34" s="4">
        <f t="shared" si="4"/>
        <v>269265.3</v>
      </c>
      <c r="G34" s="22">
        <f t="shared" si="4"/>
        <v>89607.169999999984</v>
      </c>
      <c r="H34" s="12">
        <f t="shared" si="4"/>
        <v>7096066.0999999996</v>
      </c>
    </row>
    <row r="35" spans="1:8" x14ac:dyDescent="0.25">
      <c r="A35" s="42" t="s">
        <v>113</v>
      </c>
      <c r="B35" s="21">
        <f t="shared" si="4"/>
        <v>12632400.670000002</v>
      </c>
      <c r="C35" s="10">
        <f t="shared" si="4"/>
        <v>2069164.7699999998</v>
      </c>
      <c r="D35" s="10">
        <f t="shared" si="4"/>
        <v>7961878.1399999997</v>
      </c>
      <c r="E35" s="10">
        <f t="shared" si="4"/>
        <v>2199532.91</v>
      </c>
      <c r="F35" s="10">
        <f t="shared" si="4"/>
        <v>1559610.5</v>
      </c>
      <c r="G35" s="24">
        <f t="shared" si="4"/>
        <v>1121252.58</v>
      </c>
      <c r="H35" s="13">
        <f t="shared" si="4"/>
        <v>27543839.57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744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/>
  </sheetViews>
  <sheetFormatPr baseColWidth="10" defaultRowHeight="15" x14ac:dyDescent="0.25"/>
  <cols>
    <col min="1" max="1" width="28.28515625" style="2" customWidth="1"/>
    <col min="2" max="2" width="16" style="2" customWidth="1"/>
    <col min="3" max="3" width="16.85546875" style="2" customWidth="1"/>
    <col min="4" max="4" width="13.42578125" style="2" customWidth="1"/>
    <col min="5" max="5" width="14.28515625" style="2" bestFit="1" customWidth="1"/>
    <col min="6" max="6" width="14.42578125" style="2" customWidth="1"/>
    <col min="7" max="7" width="14" style="2" customWidth="1"/>
    <col min="8" max="8" width="11.42578125" style="2"/>
    <col min="9" max="9" width="26.140625" style="2" bestFit="1" customWidth="1"/>
    <col min="10" max="10" width="11.42578125" style="2"/>
    <col min="11" max="11" width="14.28515625" style="2" bestFit="1" customWidth="1"/>
    <col min="12" max="12" width="14.28515625" style="2" customWidth="1"/>
    <col min="13" max="16384" width="11.42578125" style="2"/>
  </cols>
  <sheetData>
    <row r="1" spans="1:12" x14ac:dyDescent="0.25">
      <c r="A1" s="1" t="s">
        <v>278</v>
      </c>
    </row>
    <row r="3" spans="1:12" x14ac:dyDescent="0.25">
      <c r="A3" s="50"/>
      <c r="B3" s="37" t="s">
        <v>69</v>
      </c>
      <c r="C3" s="38" t="s">
        <v>70</v>
      </c>
      <c r="D3" s="52" t="s">
        <v>85</v>
      </c>
      <c r="E3" s="37" t="s">
        <v>121</v>
      </c>
      <c r="F3" s="38" t="s">
        <v>181</v>
      </c>
      <c r="G3" s="52" t="s">
        <v>85</v>
      </c>
    </row>
    <row r="4" spans="1:12" x14ac:dyDescent="0.25">
      <c r="A4" s="8" t="s">
        <v>162</v>
      </c>
      <c r="B4" s="4">
        <v>744070.24</v>
      </c>
      <c r="C4" s="4">
        <v>7172818.7599999998</v>
      </c>
      <c r="D4" s="11">
        <f>B4+C4</f>
        <v>7916889</v>
      </c>
      <c r="E4" s="4">
        <v>516489.76</v>
      </c>
      <c r="F4" s="4">
        <v>7400399.2400000002</v>
      </c>
      <c r="G4" s="11">
        <f>E4+F4</f>
        <v>7916889</v>
      </c>
      <c r="H4" s="80"/>
      <c r="J4" s="80"/>
      <c r="K4" s="80"/>
      <c r="L4" s="80"/>
    </row>
    <row r="5" spans="1:12" x14ac:dyDescent="0.25">
      <c r="A5" s="9" t="s">
        <v>163</v>
      </c>
      <c r="B5" s="4">
        <v>191360.95</v>
      </c>
      <c r="C5" s="4">
        <v>2626977.0499999998</v>
      </c>
      <c r="D5" s="12">
        <f t="shared" ref="D5:D16" si="0">B5+C5</f>
        <v>2818338</v>
      </c>
      <c r="E5" s="4">
        <v>129258.3</v>
      </c>
      <c r="F5" s="4">
        <v>2689079.7</v>
      </c>
      <c r="G5" s="12">
        <f t="shared" ref="G5:G16" si="1">E5+F5</f>
        <v>2818338</v>
      </c>
      <c r="H5" s="80"/>
      <c r="J5" s="80"/>
      <c r="K5" s="80"/>
      <c r="L5" s="80"/>
    </row>
    <row r="6" spans="1:12" x14ac:dyDescent="0.25">
      <c r="A6" s="9" t="s">
        <v>164</v>
      </c>
      <c r="B6" s="4">
        <v>114689.42</v>
      </c>
      <c r="C6" s="4">
        <v>3191839.58</v>
      </c>
      <c r="D6" s="12">
        <f t="shared" si="0"/>
        <v>3306529</v>
      </c>
      <c r="E6" s="4">
        <v>85775.11</v>
      </c>
      <c r="F6" s="4">
        <v>3220753.9</v>
      </c>
      <c r="G6" s="12">
        <f t="shared" si="1"/>
        <v>3306529.01</v>
      </c>
      <c r="H6" s="80"/>
      <c r="J6" s="80"/>
      <c r="K6" s="80"/>
      <c r="L6" s="80"/>
    </row>
    <row r="7" spans="1:12" x14ac:dyDescent="0.25">
      <c r="A7" s="9" t="s">
        <v>165</v>
      </c>
      <c r="B7" s="4">
        <v>177525.64</v>
      </c>
      <c r="C7" s="4">
        <v>2400340.36</v>
      </c>
      <c r="D7" s="12">
        <f t="shared" si="0"/>
        <v>2577866</v>
      </c>
      <c r="E7" s="4">
        <v>126066.99</v>
      </c>
      <c r="F7" s="4">
        <v>2451799.0099999998</v>
      </c>
      <c r="G7" s="12">
        <f t="shared" si="1"/>
        <v>2577866</v>
      </c>
      <c r="H7" s="80"/>
    </row>
    <row r="8" spans="1:12" x14ac:dyDescent="0.25">
      <c r="A8" s="9" t="s">
        <v>166</v>
      </c>
      <c r="B8" s="4">
        <v>33375.86</v>
      </c>
      <c r="C8" s="4">
        <v>297079.14</v>
      </c>
      <c r="D8" s="12">
        <f t="shared" si="0"/>
        <v>330455</v>
      </c>
      <c r="E8" s="4">
        <v>30094.81</v>
      </c>
      <c r="F8" s="4">
        <v>300360.19</v>
      </c>
      <c r="G8" s="12">
        <f t="shared" si="1"/>
        <v>330455</v>
      </c>
      <c r="H8" s="80"/>
    </row>
    <row r="9" spans="1:12" x14ac:dyDescent="0.25">
      <c r="A9" s="9" t="s">
        <v>167</v>
      </c>
      <c r="B9" s="4">
        <v>491974.67</v>
      </c>
      <c r="C9" s="4">
        <v>5063211.33</v>
      </c>
      <c r="D9" s="12">
        <f t="shared" si="0"/>
        <v>5555186</v>
      </c>
      <c r="E9" s="4">
        <v>343668.08</v>
      </c>
      <c r="F9" s="4">
        <v>5211517.92</v>
      </c>
      <c r="G9" s="12">
        <f t="shared" si="1"/>
        <v>5555186</v>
      </c>
      <c r="H9" s="80"/>
    </row>
    <row r="10" spans="1:12" x14ac:dyDescent="0.25">
      <c r="A10" s="9" t="s">
        <v>168</v>
      </c>
      <c r="B10" s="4">
        <v>321529.28999999998</v>
      </c>
      <c r="C10" s="4">
        <v>5685271.04</v>
      </c>
      <c r="D10" s="12">
        <f t="shared" si="0"/>
        <v>6006800.3300000001</v>
      </c>
      <c r="E10" s="4">
        <v>232523.24</v>
      </c>
      <c r="F10" s="4">
        <v>5774277.0800000001</v>
      </c>
      <c r="G10" s="12">
        <f t="shared" si="1"/>
        <v>6006800.3200000003</v>
      </c>
      <c r="H10" s="80"/>
    </row>
    <row r="11" spans="1:12" x14ac:dyDescent="0.25">
      <c r="A11" s="9" t="s">
        <v>169</v>
      </c>
      <c r="B11" s="4">
        <v>2331492.0299999998</v>
      </c>
      <c r="C11" s="4">
        <v>9785638.9199999999</v>
      </c>
      <c r="D11" s="12">
        <f t="shared" si="0"/>
        <v>12117130.949999999</v>
      </c>
      <c r="E11" s="4">
        <v>1687545.13</v>
      </c>
      <c r="F11" s="4">
        <v>10429585.82</v>
      </c>
      <c r="G11" s="12">
        <f t="shared" si="1"/>
        <v>12117130.949999999</v>
      </c>
      <c r="H11" s="80"/>
    </row>
    <row r="12" spans="1:12" x14ac:dyDescent="0.25">
      <c r="A12" s="9" t="s">
        <v>170</v>
      </c>
      <c r="B12" s="4">
        <v>141247.21</v>
      </c>
      <c r="C12" s="4">
        <v>3194681.79</v>
      </c>
      <c r="D12" s="12">
        <f t="shared" si="0"/>
        <v>3335929</v>
      </c>
      <c r="E12" s="4">
        <v>97339.61</v>
      </c>
      <c r="F12" s="4">
        <v>3238589.39</v>
      </c>
      <c r="G12" s="12">
        <f t="shared" si="1"/>
        <v>3335929</v>
      </c>
      <c r="H12" s="80"/>
    </row>
    <row r="13" spans="1:12" x14ac:dyDescent="0.25">
      <c r="A13" s="9" t="s">
        <v>171</v>
      </c>
      <c r="B13" s="4">
        <v>365869.52</v>
      </c>
      <c r="C13" s="4">
        <v>5569733.4800000004</v>
      </c>
      <c r="D13" s="12">
        <f t="shared" si="0"/>
        <v>5935603</v>
      </c>
      <c r="E13" s="4">
        <v>270342.40000000002</v>
      </c>
      <c r="F13" s="4">
        <v>5665260.5999999996</v>
      </c>
      <c r="G13" s="12">
        <f t="shared" si="1"/>
        <v>5935603</v>
      </c>
      <c r="H13" s="80"/>
      <c r="J13" s="80"/>
      <c r="K13" s="80"/>
      <c r="L13" s="80"/>
    </row>
    <row r="14" spans="1:12" x14ac:dyDescent="0.25">
      <c r="A14" s="9" t="s">
        <v>172</v>
      </c>
      <c r="B14" s="4">
        <v>507681.19</v>
      </c>
      <c r="C14" s="4">
        <v>5300753.8099999996</v>
      </c>
      <c r="D14" s="12">
        <f t="shared" si="0"/>
        <v>5808435</v>
      </c>
      <c r="E14" s="4">
        <v>332498.48</v>
      </c>
      <c r="F14" s="4">
        <v>5475936.5199999996</v>
      </c>
      <c r="G14" s="12">
        <f t="shared" si="1"/>
        <v>5808435</v>
      </c>
      <c r="H14" s="80"/>
    </row>
    <row r="15" spans="1:12" x14ac:dyDescent="0.25">
      <c r="A15" s="9" t="s">
        <v>173</v>
      </c>
      <c r="B15" s="4">
        <v>142628.34</v>
      </c>
      <c r="C15" s="4">
        <v>3595003.66</v>
      </c>
      <c r="D15" s="12">
        <f t="shared" si="0"/>
        <v>3737632</v>
      </c>
      <c r="E15" s="4">
        <v>101918.97</v>
      </c>
      <c r="F15" s="4">
        <v>3635713.03</v>
      </c>
      <c r="G15" s="12">
        <f t="shared" si="1"/>
        <v>3737632</v>
      </c>
      <c r="H15" s="80"/>
      <c r="J15" s="80"/>
      <c r="K15" s="80"/>
      <c r="L15" s="80"/>
    </row>
    <row r="16" spans="1:12" x14ac:dyDescent="0.25">
      <c r="A16" s="9" t="s">
        <v>174</v>
      </c>
      <c r="B16" s="4">
        <v>532065.48</v>
      </c>
      <c r="C16" s="4">
        <v>4489862.5199999996</v>
      </c>
      <c r="D16" s="53">
        <f t="shared" si="0"/>
        <v>5021928</v>
      </c>
      <c r="E16" s="4">
        <v>357413.42</v>
      </c>
      <c r="F16" s="4">
        <v>4664514.58</v>
      </c>
      <c r="G16" s="53">
        <f t="shared" si="1"/>
        <v>5021928</v>
      </c>
      <c r="H16" s="80"/>
    </row>
    <row r="17" spans="1:12" x14ac:dyDescent="0.25">
      <c r="A17" s="7" t="s">
        <v>175</v>
      </c>
      <c r="B17" s="10">
        <f>SUM(B4:B16)</f>
        <v>6095509.8399999999</v>
      </c>
      <c r="C17" s="10">
        <f t="shared" ref="C17:D17" si="2">SUM(C4:C16)</f>
        <v>58373211.439999998</v>
      </c>
      <c r="D17" s="53">
        <f t="shared" si="2"/>
        <v>64468721.280000001</v>
      </c>
      <c r="E17" s="10">
        <f>SUM(E4:E16)</f>
        <v>4310934.3</v>
      </c>
      <c r="F17" s="10">
        <f t="shared" ref="F17" si="3">SUM(F4:F16)</f>
        <v>60157786.980000004</v>
      </c>
      <c r="G17" s="53">
        <f t="shared" ref="G17" si="4">SUM(G4:G16)</f>
        <v>64468721.280000001</v>
      </c>
      <c r="H17" s="80"/>
    </row>
    <row r="18" spans="1:12" x14ac:dyDescent="0.25">
      <c r="A18" s="9" t="s">
        <v>176</v>
      </c>
      <c r="B18" s="4">
        <v>19336.599999999999</v>
      </c>
      <c r="C18" s="4">
        <v>374773.4</v>
      </c>
      <c r="D18" s="12">
        <f t="shared" ref="D18:D21" si="5">B18+C18</f>
        <v>394110</v>
      </c>
      <c r="E18" s="4">
        <v>20167.2</v>
      </c>
      <c r="F18" s="4">
        <v>373942.8</v>
      </c>
      <c r="G18" s="12">
        <f>E18+F18</f>
        <v>394110</v>
      </c>
      <c r="H18" s="80"/>
      <c r="J18" s="80"/>
      <c r="K18" s="80"/>
      <c r="L18" s="80"/>
    </row>
    <row r="19" spans="1:12" x14ac:dyDescent="0.25">
      <c r="A19" s="9" t="s">
        <v>177</v>
      </c>
      <c r="B19" s="4">
        <v>82669.23</v>
      </c>
      <c r="C19" s="4">
        <v>186682.77</v>
      </c>
      <c r="D19" s="12">
        <f t="shared" si="5"/>
        <v>269352</v>
      </c>
      <c r="E19" s="4">
        <v>97304.9</v>
      </c>
      <c r="F19" s="4">
        <v>172047.1</v>
      </c>
      <c r="G19" s="12">
        <f t="shared" ref="G19:G21" si="6">E19+F19</f>
        <v>269352</v>
      </c>
      <c r="H19" s="80"/>
      <c r="J19" s="80"/>
      <c r="K19" s="80"/>
      <c r="L19" s="80"/>
    </row>
    <row r="20" spans="1:12" x14ac:dyDescent="0.25">
      <c r="A20" s="9" t="s">
        <v>180</v>
      </c>
      <c r="B20" s="4">
        <v>19635.650000000001</v>
      </c>
      <c r="C20" s="4">
        <v>833288.35</v>
      </c>
      <c r="D20" s="12">
        <f t="shared" si="5"/>
        <v>852924</v>
      </c>
      <c r="E20" s="4">
        <v>9567.25</v>
      </c>
      <c r="F20" s="4">
        <v>843356.75</v>
      </c>
      <c r="G20" s="12">
        <f t="shared" si="6"/>
        <v>852924</v>
      </c>
      <c r="H20" s="80"/>
      <c r="J20" s="80"/>
      <c r="K20" s="80"/>
      <c r="L20" s="80"/>
    </row>
    <row r="21" spans="1:12" x14ac:dyDescent="0.25">
      <c r="A21" s="9" t="s">
        <v>178</v>
      </c>
      <c r="B21" s="4">
        <v>9419.99</v>
      </c>
      <c r="C21" s="4">
        <v>367060.01</v>
      </c>
      <c r="D21" s="12">
        <f t="shared" si="5"/>
        <v>376480</v>
      </c>
      <c r="E21" s="4">
        <v>7615.13</v>
      </c>
      <c r="F21" s="4">
        <v>368864.87</v>
      </c>
      <c r="G21" s="12">
        <f t="shared" si="6"/>
        <v>376480</v>
      </c>
      <c r="H21" s="80"/>
    </row>
    <row r="22" spans="1:12" x14ac:dyDescent="0.25">
      <c r="A22" s="7" t="s">
        <v>179</v>
      </c>
      <c r="B22" s="10">
        <f>SUM(B17:B21)</f>
        <v>6226571.3100000005</v>
      </c>
      <c r="C22" s="10">
        <f t="shared" ref="C22:D22" si="7">SUM(C17:C21)</f>
        <v>60135015.969999999</v>
      </c>
      <c r="D22" s="13">
        <f t="shared" si="7"/>
        <v>66361587.280000001</v>
      </c>
      <c r="E22" s="10">
        <f>SUM(E17:E21)</f>
        <v>4445588.78</v>
      </c>
      <c r="F22" s="10">
        <f t="shared" ref="F22" si="8">SUM(F17:F21)</f>
        <v>61915998.5</v>
      </c>
      <c r="G22" s="13">
        <f t="shared" ref="G22" si="9">SUM(G17:G21)</f>
        <v>66361587.280000001</v>
      </c>
      <c r="H22" s="80"/>
    </row>
    <row r="23" spans="1:12" x14ac:dyDescent="0.25">
      <c r="A23" s="48" t="s">
        <v>298</v>
      </c>
    </row>
    <row r="24" spans="1:12" x14ac:dyDescent="0.25">
      <c r="A24" s="48" t="s">
        <v>129</v>
      </c>
    </row>
    <row r="25" spans="1:12" x14ac:dyDescent="0.25">
      <c r="A25" s="39" t="s">
        <v>744</v>
      </c>
    </row>
    <row r="26" spans="1:12" x14ac:dyDescent="0.25">
      <c r="J26" s="80"/>
      <c r="K26" s="80"/>
      <c r="L26" s="80"/>
    </row>
    <row r="27" spans="1:12" x14ac:dyDescent="0.25">
      <c r="J27" s="80"/>
      <c r="K27" s="80"/>
      <c r="L27" s="80"/>
    </row>
    <row r="28" spans="1:12" x14ac:dyDescent="0.25">
      <c r="J28" s="80"/>
      <c r="K28" s="80"/>
      <c r="L28" s="80"/>
    </row>
    <row r="29" spans="1:12" x14ac:dyDescent="0.25">
      <c r="J29" s="80"/>
      <c r="K29" s="80"/>
      <c r="L29" s="80"/>
    </row>
  </sheetData>
  <sortState ref="I26:N29">
    <sortCondition ref="I26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A2" sqref="A2"/>
    </sheetView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6384" width="11.42578125" style="2"/>
  </cols>
  <sheetData>
    <row r="1" spans="1:10" x14ac:dyDescent="0.25">
      <c r="A1" s="1" t="s">
        <v>68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36</v>
      </c>
      <c r="B4" s="26">
        <f>Pop6_H!B4+Pop6_F!B4</f>
        <v>36.43</v>
      </c>
      <c r="C4" s="29">
        <f>Pop6_H!C4+Pop6_F!C4</f>
        <v>726.58</v>
      </c>
      <c r="D4" s="29">
        <f>Pop6_H!D4+Pop6_F!D4</f>
        <v>315.79000000000002</v>
      </c>
      <c r="E4" s="29">
        <f>Pop6_H!E4+Pop6_F!E4</f>
        <v>2633.5699999999997</v>
      </c>
      <c r="F4" s="29">
        <f>Pop6_H!F4+Pop6_F!F4</f>
        <v>9729.17</v>
      </c>
      <c r="G4" s="29">
        <f>Pop6_H!G4+Pop6_F!G4</f>
        <v>10390.81</v>
      </c>
      <c r="H4" s="29">
        <f>Pop6_H!H4+Pop6_F!H4</f>
        <v>0</v>
      </c>
      <c r="I4" s="29">
        <f>Pop6_H!I4+Pop6_F!I4</f>
        <v>183345.96000000002</v>
      </c>
      <c r="J4" s="11">
        <f>Pop6_H!J4+Pop6_F!J4</f>
        <v>207178.31</v>
      </c>
    </row>
    <row r="5" spans="1:10" x14ac:dyDescent="0.25">
      <c r="A5" s="19" t="s">
        <v>30</v>
      </c>
      <c r="B5" s="18">
        <f>Pop6_H!B5+Pop6_F!B5</f>
        <v>198.8</v>
      </c>
      <c r="C5" s="4">
        <f>Pop6_H!C5+Pop6_F!C5</f>
        <v>3771.46</v>
      </c>
      <c r="D5" s="4">
        <f>Pop6_H!D5+Pop6_F!D5</f>
        <v>11268.880000000001</v>
      </c>
      <c r="E5" s="4">
        <f>Pop6_H!E5+Pop6_F!E5</f>
        <v>24827.67</v>
      </c>
      <c r="F5" s="4">
        <f>Pop6_H!F5+Pop6_F!F5</f>
        <v>57105.520000000004</v>
      </c>
      <c r="G5" s="4">
        <f>Pop6_H!G5+Pop6_F!G5</f>
        <v>42626.55</v>
      </c>
      <c r="H5" s="4">
        <f>Pop6_H!H5+Pop6_F!H5</f>
        <v>0</v>
      </c>
      <c r="I5" s="4">
        <f>Pop6_H!I5+Pop6_F!I5</f>
        <v>165222.84</v>
      </c>
      <c r="J5" s="12">
        <f>Pop6_H!J5+Pop6_F!J5</f>
        <v>305021.71999999997</v>
      </c>
    </row>
    <row r="6" spans="1:10" x14ac:dyDescent="0.25">
      <c r="A6" s="19" t="s">
        <v>31</v>
      </c>
      <c r="B6" s="18">
        <f>Pop6_H!B6+Pop6_F!B6</f>
        <v>2008.11</v>
      </c>
      <c r="C6" s="4">
        <f>Pop6_H!C6+Pop6_F!C6</f>
        <v>67699.28</v>
      </c>
      <c r="D6" s="4">
        <f>Pop6_H!D6+Pop6_F!D6</f>
        <v>195079.99</v>
      </c>
      <c r="E6" s="4">
        <f>Pop6_H!E6+Pop6_F!E6</f>
        <v>215831.39</v>
      </c>
      <c r="F6" s="4">
        <f>Pop6_H!F6+Pop6_F!F6</f>
        <v>361648.15</v>
      </c>
      <c r="G6" s="4">
        <f>Pop6_H!G6+Pop6_F!G6</f>
        <v>338213.63</v>
      </c>
      <c r="H6" s="4">
        <f>Pop6_H!H6+Pop6_F!H6</f>
        <v>675.05</v>
      </c>
      <c r="I6" s="4">
        <f>Pop6_H!I6+Pop6_F!I6</f>
        <v>394662.67</v>
      </c>
      <c r="J6" s="12">
        <f>Pop6_H!J6+Pop6_F!J6</f>
        <v>1575818.27</v>
      </c>
    </row>
    <row r="7" spans="1:10" x14ac:dyDescent="0.25">
      <c r="A7" s="19" t="s">
        <v>32</v>
      </c>
      <c r="B7" s="18">
        <f>Pop6_H!B7+Pop6_F!B7</f>
        <v>4897.79</v>
      </c>
      <c r="C7" s="4">
        <f>Pop6_H!C7+Pop6_F!C7</f>
        <v>122580.28</v>
      </c>
      <c r="D7" s="4">
        <f>Pop6_H!D7+Pop6_F!D7</f>
        <v>176135.04000000001</v>
      </c>
      <c r="E7" s="4">
        <f>Pop6_H!E7+Pop6_F!E7</f>
        <v>226705.86</v>
      </c>
      <c r="F7" s="4">
        <f>Pop6_H!F7+Pop6_F!F7</f>
        <v>422833.62</v>
      </c>
      <c r="G7" s="4">
        <f>Pop6_H!G7+Pop6_F!G7</f>
        <v>435784.12</v>
      </c>
      <c r="H7" s="4">
        <f>Pop6_H!H7+Pop6_F!H7</f>
        <v>7422.38</v>
      </c>
      <c r="I7" s="4">
        <f>Pop6_H!I7+Pop6_F!I7</f>
        <v>291879.23</v>
      </c>
      <c r="J7" s="12">
        <f>Pop6_H!J7+Pop6_F!J7</f>
        <v>1688238.32</v>
      </c>
    </row>
    <row r="8" spans="1:10" x14ac:dyDescent="0.25">
      <c r="A8" s="19" t="s">
        <v>33</v>
      </c>
      <c r="B8" s="18">
        <f>Pop6_H!B8+Pop6_F!B8</f>
        <v>2958.6099999999997</v>
      </c>
      <c r="C8" s="4">
        <f>Pop6_H!C8+Pop6_F!C8</f>
        <v>49930.32</v>
      </c>
      <c r="D8" s="4">
        <f>Pop6_H!D8+Pop6_F!D8</f>
        <v>72081.679999999993</v>
      </c>
      <c r="E8" s="4">
        <f>Pop6_H!E8+Pop6_F!E8</f>
        <v>81460.920000000013</v>
      </c>
      <c r="F8" s="4">
        <f>Pop6_H!F8+Pop6_F!F8</f>
        <v>154388.27000000002</v>
      </c>
      <c r="G8" s="4">
        <f>Pop6_H!G8+Pop6_F!G8</f>
        <v>150089.09</v>
      </c>
      <c r="H8" s="4">
        <f>Pop6_H!H8+Pop6_F!H8</f>
        <v>195396.96000000002</v>
      </c>
      <c r="I8" s="4">
        <f>Pop6_H!I8+Pop6_F!I8</f>
        <v>193192.26</v>
      </c>
      <c r="J8" s="12">
        <f>Pop6_H!J8+Pop6_F!J8</f>
        <v>899498.11</v>
      </c>
    </row>
    <row r="9" spans="1:10" x14ac:dyDescent="0.25">
      <c r="A9" s="31" t="s">
        <v>59</v>
      </c>
      <c r="B9" s="18">
        <f>Pop6_H!B9+Pop6_F!B9</f>
        <v>707.47</v>
      </c>
      <c r="C9" s="4">
        <f>Pop6_H!C9+Pop6_F!C9</f>
        <v>8644.18</v>
      </c>
      <c r="D9" s="4">
        <f>Pop6_H!D9+Pop6_F!D9</f>
        <v>11807.919999999998</v>
      </c>
      <c r="E9" s="4">
        <f>Pop6_H!E9+Pop6_F!E9</f>
        <v>8363.02</v>
      </c>
      <c r="F9" s="4">
        <f>Pop6_H!F9+Pop6_F!F9</f>
        <v>12438.099999999999</v>
      </c>
      <c r="G9" s="4">
        <f>Pop6_H!G9+Pop6_F!G9</f>
        <v>12169.36</v>
      </c>
      <c r="H9" s="4">
        <f>Pop6_H!H9+Pop6_F!H9</f>
        <v>955579.35000000009</v>
      </c>
      <c r="I9" s="4">
        <f>Pop6_H!I9+Pop6_F!I9</f>
        <v>107544.55</v>
      </c>
      <c r="J9" s="12">
        <f>Pop6_H!J9+Pop6_F!J9</f>
        <v>1117253.9500000002</v>
      </c>
    </row>
    <row r="10" spans="1:10" x14ac:dyDescent="0.25">
      <c r="A10" s="43" t="s">
        <v>113</v>
      </c>
      <c r="B10" s="21">
        <f>Pop6_H!B10+Pop6_F!B10</f>
        <v>6789.26</v>
      </c>
      <c r="C10" s="10">
        <f>Pop6_H!C10+Pop6_F!C10</f>
        <v>192874.13</v>
      </c>
      <c r="D10" s="10">
        <f>Pop6_H!D10+Pop6_F!D10</f>
        <v>271491.31</v>
      </c>
      <c r="E10" s="10">
        <f>Pop6_H!E10+Pop6_F!E10</f>
        <v>275384.07</v>
      </c>
      <c r="F10" s="10">
        <f>Pop6_H!F10+Pop6_F!F10</f>
        <v>259492.87000000002</v>
      </c>
      <c r="G10" s="10">
        <f>Pop6_H!G10+Pop6_F!G10</f>
        <v>776264.33</v>
      </c>
      <c r="H10" s="10">
        <f>Pop6_H!H10+Pop6_F!H10</f>
        <v>748435.69</v>
      </c>
      <c r="I10" s="10">
        <f>Pop6_H!I10+Pop6_F!I10</f>
        <v>434092.62999999995</v>
      </c>
      <c r="J10" s="13">
        <f>Pop6_H!J10+Pop6_F!J10</f>
        <v>2964824.29</v>
      </c>
    </row>
    <row r="11" spans="1:10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39" t="s">
        <v>748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x14ac:dyDescent="0.25">
      <c r="A15" s="3" t="s">
        <v>70</v>
      </c>
    </row>
    <row r="16" spans="1:10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0" x14ac:dyDescent="0.25">
      <c r="A17" s="17" t="s">
        <v>36</v>
      </c>
      <c r="B17" s="26">
        <f>Pop6_H!B17+Pop6_F!B17</f>
        <v>1445.57</v>
      </c>
      <c r="C17" s="29">
        <f>Pop6_H!C17+Pop6_F!C17</f>
        <v>8153.26</v>
      </c>
      <c r="D17" s="29">
        <f>Pop6_H!D17+Pop6_F!D17</f>
        <v>3474.0600000000004</v>
      </c>
      <c r="E17" s="29">
        <f>Pop6_H!E17+Pop6_F!E17</f>
        <v>51608.5</v>
      </c>
      <c r="F17" s="29">
        <f>Pop6_H!F17+Pop6_F!F17</f>
        <v>203644.81</v>
      </c>
      <c r="G17" s="29">
        <f>Pop6_H!G17+Pop6_F!G17</f>
        <v>254573.66999999998</v>
      </c>
      <c r="H17" s="29">
        <f>Pop6_H!H17+Pop6_F!H17</f>
        <v>0</v>
      </c>
      <c r="I17" s="29">
        <f>Pop6_H!I17+Pop6_F!I17</f>
        <v>3194813.26</v>
      </c>
      <c r="J17" s="11">
        <f>Pop6_H!J17+Pop6_F!J17</f>
        <v>3717713.13</v>
      </c>
    </row>
    <row r="18" spans="1:10" x14ac:dyDescent="0.25">
      <c r="A18" s="19" t="s">
        <v>30</v>
      </c>
      <c r="B18" s="18">
        <f>Pop6_H!B18+Pop6_F!B18</f>
        <v>7925.38</v>
      </c>
      <c r="C18" s="4">
        <f>Pop6_H!C18+Pop6_F!C18</f>
        <v>38144.080000000002</v>
      </c>
      <c r="D18" s="4">
        <f>Pop6_H!D18+Pop6_F!D18</f>
        <v>141094.83000000002</v>
      </c>
      <c r="E18" s="4">
        <f>Pop6_H!E18+Pop6_F!E18</f>
        <v>517073.52</v>
      </c>
      <c r="F18" s="4">
        <f>Pop6_H!F18+Pop6_F!F18</f>
        <v>832772.47</v>
      </c>
      <c r="G18" s="4">
        <f>Pop6_H!G18+Pop6_F!G18</f>
        <v>618949.69999999995</v>
      </c>
      <c r="H18" s="4">
        <f>Pop6_H!H18+Pop6_F!H18</f>
        <v>0</v>
      </c>
      <c r="I18" s="4">
        <f>Pop6_H!I18+Pop6_F!I18</f>
        <v>1204606.1299999999</v>
      </c>
      <c r="J18" s="12">
        <f>Pop6_H!J18+Pop6_F!J18</f>
        <v>3360566.1100000003</v>
      </c>
    </row>
    <row r="19" spans="1:10" x14ac:dyDescent="0.25">
      <c r="A19" s="19" t="s">
        <v>31</v>
      </c>
      <c r="B19" s="18">
        <f>Pop6_H!B19+Pop6_F!B19</f>
        <v>85028.540000000008</v>
      </c>
      <c r="C19" s="4">
        <f>Pop6_H!C19+Pop6_F!C19</f>
        <v>429958.52</v>
      </c>
      <c r="D19" s="4">
        <f>Pop6_H!D19+Pop6_F!D19</f>
        <v>1625344.8399999999</v>
      </c>
      <c r="E19" s="4">
        <f>Pop6_H!E19+Pop6_F!E19</f>
        <v>2722332.42</v>
      </c>
      <c r="F19" s="4">
        <f>Pop6_H!F19+Pop6_F!F19</f>
        <v>2599604.13</v>
      </c>
      <c r="G19" s="4">
        <f>Pop6_H!G19+Pop6_F!G19</f>
        <v>1901864.8</v>
      </c>
      <c r="H19" s="4">
        <f>Pop6_H!H19+Pop6_F!H19</f>
        <v>2765.2</v>
      </c>
      <c r="I19" s="4">
        <f>Pop6_H!I19+Pop6_F!I19</f>
        <v>816286.97</v>
      </c>
      <c r="J19" s="12">
        <f>Pop6_H!J19+Pop6_F!J19</f>
        <v>10183185.419999998</v>
      </c>
    </row>
    <row r="20" spans="1:10" x14ac:dyDescent="0.25">
      <c r="A20" s="19" t="s">
        <v>32</v>
      </c>
      <c r="B20" s="18">
        <f>Pop6_H!B20+Pop6_F!B20</f>
        <v>187072.71000000002</v>
      </c>
      <c r="C20" s="4">
        <f>Pop6_H!C20+Pop6_F!C20</f>
        <v>750072.34</v>
      </c>
      <c r="D20" s="4">
        <f>Pop6_H!D20+Pop6_F!D20</f>
        <v>1876391.4900000002</v>
      </c>
      <c r="E20" s="4">
        <f>Pop6_H!E20+Pop6_F!E20</f>
        <v>2653574.52</v>
      </c>
      <c r="F20" s="4">
        <f>Pop6_H!F20+Pop6_F!F20</f>
        <v>2798461.77</v>
      </c>
      <c r="G20" s="4">
        <f>Pop6_H!G20+Pop6_F!G20</f>
        <v>2036416.71</v>
      </c>
      <c r="H20" s="4">
        <f>Pop6_H!H20+Pop6_F!H20</f>
        <v>59745.57</v>
      </c>
      <c r="I20" s="4">
        <f>Pop6_H!I20+Pop6_F!I20</f>
        <v>900076.17</v>
      </c>
      <c r="J20" s="12">
        <f>Pop6_H!J20+Pop6_F!J20</f>
        <v>11261811.280000001</v>
      </c>
    </row>
    <row r="21" spans="1:10" x14ac:dyDescent="0.25">
      <c r="A21" s="19" t="s">
        <v>33</v>
      </c>
      <c r="B21" s="18">
        <f>Pop6_H!B21+Pop6_F!B21</f>
        <v>114872.63</v>
      </c>
      <c r="C21" s="4">
        <f>Pop6_H!C21+Pop6_F!C21</f>
        <v>316745.09000000003</v>
      </c>
      <c r="D21" s="4">
        <f>Pop6_H!D21+Pop6_F!D21</f>
        <v>748046.39</v>
      </c>
      <c r="E21" s="4">
        <f>Pop6_H!E21+Pop6_F!E21</f>
        <v>920930.35</v>
      </c>
      <c r="F21" s="4">
        <f>Pop6_H!F21+Pop6_F!F21</f>
        <v>1069840.19</v>
      </c>
      <c r="G21" s="4">
        <f>Pop6_H!G21+Pop6_F!G21</f>
        <v>689028.34</v>
      </c>
      <c r="H21" s="4">
        <f>Pop6_H!H21+Pop6_F!H21</f>
        <v>2566566.4699999997</v>
      </c>
      <c r="I21" s="4">
        <f>Pop6_H!I21+Pop6_F!I21</f>
        <v>778235.55</v>
      </c>
      <c r="J21" s="12">
        <f>Pop6_H!J21+Pop6_F!J21</f>
        <v>7204265.0099999998</v>
      </c>
    </row>
    <row r="22" spans="1:10" x14ac:dyDescent="0.25">
      <c r="A22" s="31" t="s">
        <v>59</v>
      </c>
      <c r="B22" s="18">
        <f>Pop6_H!B22+Pop6_F!B22</f>
        <v>18965.309999999998</v>
      </c>
      <c r="C22" s="4">
        <f>Pop6_H!C22+Pop6_F!C22</f>
        <v>58016.259999999995</v>
      </c>
      <c r="D22" s="4">
        <f>Pop6_H!D22+Pop6_F!D22</f>
        <v>79965.119999999995</v>
      </c>
      <c r="E22" s="4">
        <f>Pop6_H!E22+Pop6_F!E22</f>
        <v>51515.91</v>
      </c>
      <c r="F22" s="4">
        <f>Pop6_H!F22+Pop6_F!F22</f>
        <v>64808.000000000007</v>
      </c>
      <c r="G22" s="4">
        <f>Pop6_H!G22+Pop6_F!G22</f>
        <v>39850.910000000003</v>
      </c>
      <c r="H22" s="4">
        <f>Pop6_H!H22+Pop6_F!H22</f>
        <v>10553549.809999999</v>
      </c>
      <c r="I22" s="4">
        <f>Pop6_H!I22+Pop6_F!I22</f>
        <v>394066.92000000004</v>
      </c>
      <c r="J22" s="12">
        <f>Pop6_H!J22+Pop6_F!J22</f>
        <v>11260738.24</v>
      </c>
    </row>
    <row r="23" spans="1:10" x14ac:dyDescent="0.25">
      <c r="A23" s="43" t="s">
        <v>113</v>
      </c>
      <c r="B23" s="21">
        <f>Pop6_H!B23+Pop6_F!B23</f>
        <v>415310.14</v>
      </c>
      <c r="C23" s="10">
        <f>Pop6_H!C23+Pop6_F!C23</f>
        <v>1601089.5499999998</v>
      </c>
      <c r="D23" s="10">
        <f>Pop6_H!D23+Pop6_F!D23</f>
        <v>4474316.7300000004</v>
      </c>
      <c r="E23" s="10">
        <f>Pop6_H!E23+Pop6_F!E23</f>
        <v>6917035.2199999997</v>
      </c>
      <c r="F23" s="10">
        <f>Pop6_H!F23+Pop6_F!F23</f>
        <v>7569131.3700000001</v>
      </c>
      <c r="G23" s="10">
        <f>Pop6_H!G23+Pop6_F!G23</f>
        <v>5540684.1299999999</v>
      </c>
      <c r="H23" s="10">
        <f>Pop6_H!H23+Pop6_F!H23</f>
        <v>13182627.050000001</v>
      </c>
      <c r="I23" s="10">
        <f>Pop6_H!I23+Pop6_F!I23</f>
        <v>7288085.0000000009</v>
      </c>
      <c r="J23" s="13">
        <f>Pop6_H!J23+Pop6_F!J23</f>
        <v>46988279.189999998</v>
      </c>
    </row>
    <row r="24" spans="1:1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748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0" x14ac:dyDescent="0.25">
      <c r="A27" s="3" t="s">
        <v>71</v>
      </c>
    </row>
    <row r="28" spans="1:1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0" x14ac:dyDescent="0.25">
      <c r="A29" s="17" t="s">
        <v>36</v>
      </c>
      <c r="B29" s="26">
        <f t="shared" ref="B29:D35" si="0">B4+B17</f>
        <v>1482</v>
      </c>
      <c r="C29" s="29">
        <f t="shared" si="0"/>
        <v>8879.84</v>
      </c>
      <c r="D29" s="29">
        <f t="shared" si="0"/>
        <v>3789.8500000000004</v>
      </c>
      <c r="E29" s="29">
        <f t="shared" ref="E29:F29" si="1">E4+E17</f>
        <v>54242.07</v>
      </c>
      <c r="F29" s="29">
        <f t="shared" si="1"/>
        <v>213373.98</v>
      </c>
      <c r="G29" s="29">
        <f t="shared" ref="G29:J35" si="2">G4+G17</f>
        <v>264964.47999999998</v>
      </c>
      <c r="H29" s="29">
        <f t="shared" si="2"/>
        <v>0</v>
      </c>
      <c r="I29" s="29">
        <f t="shared" si="2"/>
        <v>3378159.2199999997</v>
      </c>
      <c r="J29" s="11">
        <f t="shared" si="2"/>
        <v>3924891.44</v>
      </c>
    </row>
    <row r="30" spans="1:10" x14ac:dyDescent="0.25">
      <c r="A30" s="19" t="s">
        <v>30</v>
      </c>
      <c r="B30" s="18">
        <f t="shared" si="0"/>
        <v>8124.18</v>
      </c>
      <c r="C30" s="4">
        <f t="shared" si="0"/>
        <v>41915.54</v>
      </c>
      <c r="D30" s="4">
        <f t="shared" si="0"/>
        <v>152363.71000000002</v>
      </c>
      <c r="E30" s="4">
        <f t="shared" ref="E30:F30" si="3">E5+E18</f>
        <v>541901.19000000006</v>
      </c>
      <c r="F30" s="4">
        <f t="shared" si="3"/>
        <v>889877.99</v>
      </c>
      <c r="G30" s="4">
        <f t="shared" si="2"/>
        <v>661576.25</v>
      </c>
      <c r="H30" s="4">
        <f t="shared" si="2"/>
        <v>0</v>
      </c>
      <c r="I30" s="4">
        <f t="shared" si="2"/>
        <v>1369828.97</v>
      </c>
      <c r="J30" s="12">
        <f t="shared" si="2"/>
        <v>3665587.83</v>
      </c>
    </row>
    <row r="31" spans="1:10" x14ac:dyDescent="0.25">
      <c r="A31" s="19" t="s">
        <v>31</v>
      </c>
      <c r="B31" s="18">
        <f t="shared" si="0"/>
        <v>87036.650000000009</v>
      </c>
      <c r="C31" s="4">
        <f t="shared" si="0"/>
        <v>497657.80000000005</v>
      </c>
      <c r="D31" s="4">
        <f t="shared" si="0"/>
        <v>1820424.8299999998</v>
      </c>
      <c r="E31" s="4">
        <f t="shared" ref="E31:F31" si="4">E6+E19</f>
        <v>2938163.81</v>
      </c>
      <c r="F31" s="4">
        <f t="shared" si="4"/>
        <v>2961252.28</v>
      </c>
      <c r="G31" s="4">
        <f t="shared" si="2"/>
        <v>2240078.4300000002</v>
      </c>
      <c r="H31" s="4">
        <f t="shared" si="2"/>
        <v>3440.25</v>
      </c>
      <c r="I31" s="4">
        <f t="shared" si="2"/>
        <v>1210949.6399999999</v>
      </c>
      <c r="J31" s="12">
        <f t="shared" si="2"/>
        <v>11759003.689999998</v>
      </c>
    </row>
    <row r="32" spans="1:10" x14ac:dyDescent="0.25">
      <c r="A32" s="19" t="s">
        <v>32</v>
      </c>
      <c r="B32" s="18">
        <f t="shared" si="0"/>
        <v>191970.50000000003</v>
      </c>
      <c r="C32" s="4">
        <f t="shared" si="0"/>
        <v>872652.62</v>
      </c>
      <c r="D32" s="4">
        <f t="shared" si="0"/>
        <v>2052526.5300000003</v>
      </c>
      <c r="E32" s="4">
        <f t="shared" ref="E32:F32" si="5">E7+E20</f>
        <v>2880280.38</v>
      </c>
      <c r="F32" s="4">
        <f t="shared" si="5"/>
        <v>3221295.39</v>
      </c>
      <c r="G32" s="4">
        <f t="shared" si="2"/>
        <v>2472200.83</v>
      </c>
      <c r="H32" s="4">
        <f t="shared" si="2"/>
        <v>67167.95</v>
      </c>
      <c r="I32" s="4">
        <f t="shared" si="2"/>
        <v>1191955.3999999999</v>
      </c>
      <c r="J32" s="12">
        <f t="shared" si="2"/>
        <v>12950049.600000001</v>
      </c>
    </row>
    <row r="33" spans="1:10" x14ac:dyDescent="0.25">
      <c r="A33" s="19" t="s">
        <v>33</v>
      </c>
      <c r="B33" s="18">
        <f t="shared" si="0"/>
        <v>117831.24</v>
      </c>
      <c r="C33" s="4">
        <f t="shared" si="0"/>
        <v>366675.41000000003</v>
      </c>
      <c r="D33" s="4">
        <f t="shared" si="0"/>
        <v>820128.07000000007</v>
      </c>
      <c r="E33" s="4">
        <f t="shared" ref="E33:F33" si="6">E8+E21</f>
        <v>1002391.27</v>
      </c>
      <c r="F33" s="4">
        <f t="shared" si="6"/>
        <v>1224228.46</v>
      </c>
      <c r="G33" s="4">
        <f t="shared" si="2"/>
        <v>839117.42999999993</v>
      </c>
      <c r="H33" s="4">
        <f t="shared" si="2"/>
        <v>2761963.4299999997</v>
      </c>
      <c r="I33" s="4">
        <f t="shared" si="2"/>
        <v>971427.81</v>
      </c>
      <c r="J33" s="12">
        <f t="shared" si="2"/>
        <v>8103763.1200000001</v>
      </c>
    </row>
    <row r="34" spans="1:10" x14ac:dyDescent="0.25">
      <c r="A34" s="31" t="s">
        <v>59</v>
      </c>
      <c r="B34" s="18">
        <f t="shared" si="0"/>
        <v>19672.78</v>
      </c>
      <c r="C34" s="4">
        <f t="shared" si="0"/>
        <v>66660.44</v>
      </c>
      <c r="D34" s="4">
        <f t="shared" si="0"/>
        <v>91773.04</v>
      </c>
      <c r="E34" s="4">
        <f t="shared" ref="E34:F34" si="7">E9+E22</f>
        <v>59878.930000000008</v>
      </c>
      <c r="F34" s="4">
        <f t="shared" si="7"/>
        <v>77246.100000000006</v>
      </c>
      <c r="G34" s="4">
        <f t="shared" si="2"/>
        <v>52020.270000000004</v>
      </c>
      <c r="H34" s="4">
        <f t="shared" si="2"/>
        <v>11509129.159999998</v>
      </c>
      <c r="I34" s="4">
        <f t="shared" si="2"/>
        <v>501611.47000000003</v>
      </c>
      <c r="J34" s="12">
        <f t="shared" si="2"/>
        <v>12377992.190000001</v>
      </c>
    </row>
    <row r="35" spans="1:10" x14ac:dyDescent="0.25">
      <c r="A35" s="43" t="s">
        <v>113</v>
      </c>
      <c r="B35" s="21">
        <f t="shared" si="0"/>
        <v>422099.4</v>
      </c>
      <c r="C35" s="10">
        <f t="shared" si="0"/>
        <v>1793963.6799999997</v>
      </c>
      <c r="D35" s="10">
        <f t="shared" si="0"/>
        <v>4745808.04</v>
      </c>
      <c r="E35" s="10">
        <f t="shared" ref="E35:F35" si="8">E10+E23</f>
        <v>7192419.29</v>
      </c>
      <c r="F35" s="10">
        <f t="shared" si="8"/>
        <v>7828624.2400000002</v>
      </c>
      <c r="G35" s="10">
        <f t="shared" si="2"/>
        <v>6316948.46</v>
      </c>
      <c r="H35" s="10">
        <f t="shared" si="2"/>
        <v>13931062.74</v>
      </c>
      <c r="I35" s="10">
        <f t="shared" si="2"/>
        <v>7722177.6300000008</v>
      </c>
      <c r="J35" s="13">
        <f t="shared" si="2"/>
        <v>49953103.479999997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748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6384" width="11.42578125" style="2"/>
  </cols>
  <sheetData>
    <row r="1" spans="1:18" x14ac:dyDescent="0.25">
      <c r="A1" s="1" t="s">
        <v>81</v>
      </c>
    </row>
    <row r="2" spans="1:18" x14ac:dyDescent="0.25">
      <c r="A2" s="3" t="s">
        <v>69</v>
      </c>
    </row>
    <row r="3" spans="1:18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8" x14ac:dyDescent="0.25">
      <c r="A4" s="25" t="s">
        <v>36</v>
      </c>
      <c r="B4" s="26">
        <v>26.41</v>
      </c>
      <c r="C4" s="29">
        <v>462.23</v>
      </c>
      <c r="D4" s="29">
        <v>185.71</v>
      </c>
      <c r="E4" s="29">
        <v>1513.52</v>
      </c>
      <c r="F4" s="29">
        <v>3710.71</v>
      </c>
      <c r="G4" s="29">
        <v>9225.64</v>
      </c>
      <c r="H4" s="29">
        <v>0</v>
      </c>
      <c r="I4" s="27">
        <v>93731.520000000004</v>
      </c>
      <c r="J4" s="56">
        <f>SUM(B4:I4)</f>
        <v>108855.74</v>
      </c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28" t="s">
        <v>30</v>
      </c>
      <c r="B5" s="18">
        <v>152.34</v>
      </c>
      <c r="C5" s="4">
        <v>2695.88</v>
      </c>
      <c r="D5" s="4">
        <v>5839.56</v>
      </c>
      <c r="E5" s="4">
        <v>11831.1</v>
      </c>
      <c r="F5" s="4">
        <v>18822.59</v>
      </c>
      <c r="G5" s="4">
        <v>34997.97</v>
      </c>
      <c r="H5" s="4">
        <v>0</v>
      </c>
      <c r="I5" s="22">
        <v>70542.679999999993</v>
      </c>
      <c r="J5" s="57">
        <f t="shared" ref="J5:J10" si="0">SUM(B5:I5)</f>
        <v>144882.12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28" t="s">
        <v>31</v>
      </c>
      <c r="B6" s="18">
        <v>1277.6199999999999</v>
      </c>
      <c r="C6" s="4">
        <v>50933.53</v>
      </c>
      <c r="D6" s="4">
        <v>104283.62</v>
      </c>
      <c r="E6" s="4">
        <v>97048.97</v>
      </c>
      <c r="F6" s="4">
        <v>98159</v>
      </c>
      <c r="G6" s="4">
        <v>272498.34999999998</v>
      </c>
      <c r="H6" s="4">
        <v>347</v>
      </c>
      <c r="I6" s="22">
        <v>103558.92</v>
      </c>
      <c r="J6" s="57">
        <f t="shared" si="0"/>
        <v>728107.01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28" t="s">
        <v>32</v>
      </c>
      <c r="B7" s="18">
        <v>3013.79</v>
      </c>
      <c r="C7" s="4">
        <v>93332.32</v>
      </c>
      <c r="D7" s="4">
        <v>103885.74</v>
      </c>
      <c r="E7" s="4">
        <v>114565.98</v>
      </c>
      <c r="F7" s="4">
        <v>100055.99</v>
      </c>
      <c r="G7" s="4">
        <v>337807.27</v>
      </c>
      <c r="H7" s="4">
        <v>3555.62</v>
      </c>
      <c r="I7" s="22">
        <v>78124.95</v>
      </c>
      <c r="J7" s="57">
        <f t="shared" si="0"/>
        <v>834341.66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28" t="s">
        <v>33</v>
      </c>
      <c r="B8" s="18">
        <v>1831.05</v>
      </c>
      <c r="C8" s="4">
        <v>38874.75</v>
      </c>
      <c r="D8" s="4">
        <v>48186.02</v>
      </c>
      <c r="E8" s="4">
        <v>45028.87</v>
      </c>
      <c r="F8" s="4">
        <v>34776.11</v>
      </c>
      <c r="G8" s="4">
        <v>111895.12</v>
      </c>
      <c r="H8" s="4">
        <v>102263.83</v>
      </c>
      <c r="I8" s="22">
        <v>51695.03</v>
      </c>
      <c r="J8" s="57">
        <f t="shared" si="0"/>
        <v>434550.78</v>
      </c>
      <c r="K8" s="114"/>
      <c r="L8" s="114"/>
      <c r="M8" s="114"/>
      <c r="N8" s="114"/>
      <c r="O8" s="114"/>
      <c r="P8" s="114"/>
      <c r="Q8" s="114"/>
      <c r="R8" s="114"/>
    </row>
    <row r="9" spans="1:18" x14ac:dyDescent="0.25">
      <c r="A9" s="133" t="s">
        <v>59</v>
      </c>
      <c r="B9" s="130">
        <v>433.84000000000003</v>
      </c>
      <c r="C9" s="127">
        <v>6456.0599999999995</v>
      </c>
      <c r="D9" s="127">
        <v>8932.8499999999985</v>
      </c>
      <c r="E9" s="127">
        <v>5128.8300000000008</v>
      </c>
      <c r="F9" s="127">
        <v>3350.15</v>
      </c>
      <c r="G9" s="127">
        <v>9530.58</v>
      </c>
      <c r="H9" s="127">
        <v>515912.77</v>
      </c>
      <c r="I9" s="129">
        <v>14971.85</v>
      </c>
      <c r="J9" s="57">
        <f t="shared" si="0"/>
        <v>564716.93000000005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43" t="s">
        <v>113</v>
      </c>
      <c r="B10" s="87">
        <f>SUM(B4:B9)</f>
        <v>6735.05</v>
      </c>
      <c r="C10" s="88">
        <f t="shared" ref="C10:I10" si="1">SUM(C4:C9)</f>
        <v>192754.77000000002</v>
      </c>
      <c r="D10" s="88">
        <f t="shared" si="1"/>
        <v>271313.5</v>
      </c>
      <c r="E10" s="88">
        <f t="shared" si="1"/>
        <v>275117.27</v>
      </c>
      <c r="F10" s="88">
        <f t="shared" si="1"/>
        <v>258874.55000000002</v>
      </c>
      <c r="G10" s="88">
        <f t="shared" si="1"/>
        <v>775954.92999999993</v>
      </c>
      <c r="H10" s="88">
        <f t="shared" si="1"/>
        <v>622079.22</v>
      </c>
      <c r="I10" s="88">
        <f t="shared" si="1"/>
        <v>412624.94999999995</v>
      </c>
      <c r="J10" s="13">
        <f t="shared" si="0"/>
        <v>2815454.24</v>
      </c>
    </row>
    <row r="11" spans="1:18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8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8" x14ac:dyDescent="0.25">
      <c r="A13" s="39" t="s">
        <v>748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8" x14ac:dyDescent="0.25">
      <c r="A15" s="3" t="s">
        <v>70</v>
      </c>
    </row>
    <row r="16" spans="1:18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1" x14ac:dyDescent="0.25">
      <c r="A17" s="17" t="s">
        <v>36</v>
      </c>
      <c r="B17" s="26">
        <v>1215.74</v>
      </c>
      <c r="C17" s="29">
        <v>5242.3100000000004</v>
      </c>
      <c r="D17" s="29">
        <v>2029.68</v>
      </c>
      <c r="E17" s="29">
        <v>29219.59</v>
      </c>
      <c r="F17" s="29">
        <v>63973.75</v>
      </c>
      <c r="G17" s="29">
        <v>223945.33</v>
      </c>
      <c r="H17" s="29">
        <v>0</v>
      </c>
      <c r="I17" s="27">
        <v>1581306.72</v>
      </c>
      <c r="J17" s="11">
        <f>SUM(B17:I17)</f>
        <v>1906933.12</v>
      </c>
      <c r="K17" s="114"/>
    </row>
    <row r="18" spans="1:11" x14ac:dyDescent="0.25">
      <c r="A18" s="19" t="s">
        <v>30</v>
      </c>
      <c r="B18" s="18">
        <v>6744.49</v>
      </c>
      <c r="C18" s="4">
        <v>24677.75</v>
      </c>
      <c r="D18" s="4">
        <v>80359.27</v>
      </c>
      <c r="E18" s="4">
        <v>247171.99</v>
      </c>
      <c r="F18" s="4">
        <v>265072.77</v>
      </c>
      <c r="G18" s="4">
        <v>520293.93</v>
      </c>
      <c r="H18" s="4">
        <v>0</v>
      </c>
      <c r="I18" s="22">
        <v>562938.81000000006</v>
      </c>
      <c r="J18" s="12">
        <f t="shared" ref="J18:J23" si="2">SUM(B18:I18)</f>
        <v>1707259.01</v>
      </c>
      <c r="K18" s="114"/>
    </row>
    <row r="19" spans="1:11" x14ac:dyDescent="0.25">
      <c r="A19" s="19" t="s">
        <v>31</v>
      </c>
      <c r="B19" s="18">
        <v>68788.160000000003</v>
      </c>
      <c r="C19" s="4">
        <v>298484.08</v>
      </c>
      <c r="D19" s="4">
        <v>895931.76</v>
      </c>
      <c r="E19" s="4">
        <v>1209222.21</v>
      </c>
      <c r="F19" s="4">
        <v>723479.94</v>
      </c>
      <c r="G19" s="4">
        <v>1584401.97</v>
      </c>
      <c r="H19" s="4">
        <v>1166.6400000000001</v>
      </c>
      <c r="I19" s="22">
        <v>278508.75</v>
      </c>
      <c r="J19" s="12">
        <f t="shared" si="2"/>
        <v>5059983.51</v>
      </c>
      <c r="K19" s="114"/>
    </row>
    <row r="20" spans="1:11" x14ac:dyDescent="0.25">
      <c r="A20" s="19" t="s">
        <v>32</v>
      </c>
      <c r="B20" s="18">
        <v>140095.67000000001</v>
      </c>
      <c r="C20" s="4">
        <v>531508.44999999995</v>
      </c>
      <c r="D20" s="4">
        <v>1112961.06</v>
      </c>
      <c r="E20" s="4">
        <v>1236049.8</v>
      </c>
      <c r="F20" s="4">
        <v>607569.86</v>
      </c>
      <c r="G20" s="4">
        <v>1602438.35</v>
      </c>
      <c r="H20" s="4">
        <v>26997.62</v>
      </c>
      <c r="I20" s="22">
        <v>301257.53000000003</v>
      </c>
      <c r="J20" s="12">
        <f t="shared" si="2"/>
        <v>5558878.3400000008</v>
      </c>
      <c r="K20" s="114"/>
    </row>
    <row r="21" spans="1:11" x14ac:dyDescent="0.25">
      <c r="A21" s="19" t="s">
        <v>33</v>
      </c>
      <c r="B21" s="18">
        <v>79842.710000000006</v>
      </c>
      <c r="C21" s="4">
        <v>227857.04</v>
      </c>
      <c r="D21" s="4">
        <v>467662.58</v>
      </c>
      <c r="E21" s="4">
        <v>428716.37</v>
      </c>
      <c r="F21" s="4">
        <v>194099.41</v>
      </c>
      <c r="G21" s="4">
        <v>518427.05</v>
      </c>
      <c r="H21" s="4">
        <v>1317006.28</v>
      </c>
      <c r="I21" s="22">
        <v>231693.78</v>
      </c>
      <c r="J21" s="12">
        <f t="shared" si="2"/>
        <v>3465305.22</v>
      </c>
      <c r="K21" s="114"/>
    </row>
    <row r="22" spans="1:11" x14ac:dyDescent="0.25">
      <c r="A22" s="31" t="s">
        <v>59</v>
      </c>
      <c r="B22" s="130">
        <v>11160.07</v>
      </c>
      <c r="C22" s="127">
        <v>37421.14</v>
      </c>
      <c r="D22" s="127">
        <v>57462.369999999995</v>
      </c>
      <c r="E22" s="127">
        <v>26417.03</v>
      </c>
      <c r="F22" s="127">
        <v>12054.12</v>
      </c>
      <c r="G22" s="127">
        <v>27603.260000000002</v>
      </c>
      <c r="H22" s="127">
        <v>4491374.8499999996</v>
      </c>
      <c r="I22" s="129">
        <v>51496.14</v>
      </c>
      <c r="J22" s="12">
        <f t="shared" si="2"/>
        <v>4714988.9799999995</v>
      </c>
      <c r="K22" s="114"/>
    </row>
    <row r="23" spans="1:11" x14ac:dyDescent="0.25">
      <c r="A23" s="43" t="s">
        <v>113</v>
      </c>
      <c r="B23" s="21">
        <f>SUM(B17:B22)</f>
        <v>307846.84000000003</v>
      </c>
      <c r="C23" s="10">
        <f t="shared" ref="C23" si="3">SUM(C17:C22)</f>
        <v>1125190.7699999998</v>
      </c>
      <c r="D23" s="10">
        <f t="shared" ref="D23" si="4">SUM(D17:D22)</f>
        <v>2616406.7200000002</v>
      </c>
      <c r="E23" s="10">
        <f t="shared" ref="E23" si="5">SUM(E17:E22)</f>
        <v>3176796.9899999998</v>
      </c>
      <c r="F23" s="10">
        <f t="shared" ref="F23" si="6">SUM(F17:F22)</f>
        <v>1866249.8499999999</v>
      </c>
      <c r="G23" s="10">
        <f t="shared" ref="G23" si="7">SUM(G17:G22)</f>
        <v>4477109.8899999997</v>
      </c>
      <c r="H23" s="10">
        <f t="shared" ref="H23" si="8">SUM(H17:H22)</f>
        <v>5836545.3899999997</v>
      </c>
      <c r="I23" s="10">
        <f t="shared" ref="I23" si="9">SUM(I17:I22)</f>
        <v>3007201.7300000004</v>
      </c>
      <c r="J23" s="13">
        <f t="shared" si="2"/>
        <v>22413348.18</v>
      </c>
    </row>
    <row r="24" spans="1:11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1" x14ac:dyDescent="0.25">
      <c r="A25" s="39" t="s">
        <v>748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1" x14ac:dyDescent="0.25">
      <c r="A27" s="3" t="s">
        <v>71</v>
      </c>
    </row>
    <row r="28" spans="1:11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1" x14ac:dyDescent="0.25">
      <c r="A29" s="17" t="s">
        <v>36</v>
      </c>
      <c r="B29" s="26">
        <f t="shared" ref="B29:J29" si="10">B4+B17</f>
        <v>1242.1500000000001</v>
      </c>
      <c r="C29" s="29">
        <f t="shared" si="10"/>
        <v>5704.5400000000009</v>
      </c>
      <c r="D29" s="29">
        <f t="shared" si="10"/>
        <v>2215.39</v>
      </c>
      <c r="E29" s="29">
        <f t="shared" si="10"/>
        <v>30733.11</v>
      </c>
      <c r="F29" s="29">
        <f t="shared" si="10"/>
        <v>67684.460000000006</v>
      </c>
      <c r="G29" s="29">
        <f t="shared" si="10"/>
        <v>233170.96999999997</v>
      </c>
      <c r="H29" s="29">
        <f t="shared" si="10"/>
        <v>0</v>
      </c>
      <c r="I29" s="29">
        <f t="shared" si="10"/>
        <v>1675038.24</v>
      </c>
      <c r="J29" s="11">
        <f t="shared" si="10"/>
        <v>2015788.86</v>
      </c>
    </row>
    <row r="30" spans="1:11" x14ac:dyDescent="0.25">
      <c r="A30" s="19" t="s">
        <v>30</v>
      </c>
      <c r="B30" s="18">
        <f t="shared" ref="B30:J30" si="11">B5+B18</f>
        <v>6896.83</v>
      </c>
      <c r="C30" s="4">
        <f t="shared" si="11"/>
        <v>27373.63</v>
      </c>
      <c r="D30" s="4">
        <f t="shared" si="11"/>
        <v>86198.83</v>
      </c>
      <c r="E30" s="4">
        <f t="shared" si="11"/>
        <v>259003.09</v>
      </c>
      <c r="F30" s="4">
        <f t="shared" si="11"/>
        <v>283895.36000000004</v>
      </c>
      <c r="G30" s="4">
        <f t="shared" si="11"/>
        <v>555291.9</v>
      </c>
      <c r="H30" s="4">
        <f t="shared" si="11"/>
        <v>0</v>
      </c>
      <c r="I30" s="4">
        <f t="shared" si="11"/>
        <v>633481.49</v>
      </c>
      <c r="J30" s="12">
        <f t="shared" si="11"/>
        <v>1852141.13</v>
      </c>
    </row>
    <row r="31" spans="1:11" x14ac:dyDescent="0.25">
      <c r="A31" s="19" t="s">
        <v>31</v>
      </c>
      <c r="B31" s="18">
        <f t="shared" ref="B31:J31" si="12">B6+B19</f>
        <v>70065.78</v>
      </c>
      <c r="C31" s="4">
        <f t="shared" si="12"/>
        <v>349417.61</v>
      </c>
      <c r="D31" s="4">
        <f t="shared" si="12"/>
        <v>1000215.38</v>
      </c>
      <c r="E31" s="4">
        <f t="shared" si="12"/>
        <v>1306271.18</v>
      </c>
      <c r="F31" s="4">
        <f t="shared" si="12"/>
        <v>821638.94</v>
      </c>
      <c r="G31" s="4">
        <f t="shared" si="12"/>
        <v>1856900.3199999998</v>
      </c>
      <c r="H31" s="4">
        <f t="shared" si="12"/>
        <v>1513.64</v>
      </c>
      <c r="I31" s="4">
        <f t="shared" si="12"/>
        <v>382067.67</v>
      </c>
      <c r="J31" s="12">
        <f t="shared" si="12"/>
        <v>5788090.5199999996</v>
      </c>
    </row>
    <row r="32" spans="1:11" x14ac:dyDescent="0.25">
      <c r="A32" s="19" t="s">
        <v>32</v>
      </c>
      <c r="B32" s="18">
        <f t="shared" ref="B32:J32" si="13">B7+B20</f>
        <v>143109.46000000002</v>
      </c>
      <c r="C32" s="4">
        <f t="shared" si="13"/>
        <v>624840.77</v>
      </c>
      <c r="D32" s="4">
        <f t="shared" si="13"/>
        <v>1216846.8</v>
      </c>
      <c r="E32" s="4">
        <f t="shared" si="13"/>
        <v>1350615.78</v>
      </c>
      <c r="F32" s="4">
        <f t="shared" si="13"/>
        <v>707625.85</v>
      </c>
      <c r="G32" s="4">
        <f t="shared" si="13"/>
        <v>1940245.62</v>
      </c>
      <c r="H32" s="4">
        <f t="shared" si="13"/>
        <v>30553.239999999998</v>
      </c>
      <c r="I32" s="4">
        <f t="shared" si="13"/>
        <v>379382.48000000004</v>
      </c>
      <c r="J32" s="12">
        <f t="shared" si="13"/>
        <v>6393220.0000000009</v>
      </c>
    </row>
    <row r="33" spans="1:10" x14ac:dyDescent="0.25">
      <c r="A33" s="19" t="s">
        <v>33</v>
      </c>
      <c r="B33" s="18">
        <f t="shared" ref="B33:J33" si="14">B8+B21</f>
        <v>81673.760000000009</v>
      </c>
      <c r="C33" s="4">
        <f t="shared" si="14"/>
        <v>266731.79000000004</v>
      </c>
      <c r="D33" s="4">
        <f t="shared" si="14"/>
        <v>515848.60000000003</v>
      </c>
      <c r="E33" s="4">
        <f t="shared" si="14"/>
        <v>473745.24</v>
      </c>
      <c r="F33" s="4">
        <f t="shared" si="14"/>
        <v>228875.52000000002</v>
      </c>
      <c r="G33" s="4">
        <f t="shared" si="14"/>
        <v>630322.16999999993</v>
      </c>
      <c r="H33" s="4">
        <f t="shared" si="14"/>
        <v>1419270.11</v>
      </c>
      <c r="I33" s="4">
        <f t="shared" si="14"/>
        <v>283388.81</v>
      </c>
      <c r="J33" s="12">
        <f t="shared" si="14"/>
        <v>3899856</v>
      </c>
    </row>
    <row r="34" spans="1:10" x14ac:dyDescent="0.25">
      <c r="A34" s="31" t="s">
        <v>59</v>
      </c>
      <c r="B34" s="18">
        <f t="shared" ref="B34:J34" si="15">B9+B22</f>
        <v>11593.91</v>
      </c>
      <c r="C34" s="4">
        <f t="shared" si="15"/>
        <v>43877.2</v>
      </c>
      <c r="D34" s="4">
        <f t="shared" si="15"/>
        <v>66395.22</v>
      </c>
      <c r="E34" s="4">
        <f t="shared" si="15"/>
        <v>31545.86</v>
      </c>
      <c r="F34" s="4">
        <f t="shared" si="15"/>
        <v>15404.27</v>
      </c>
      <c r="G34" s="4">
        <f t="shared" si="15"/>
        <v>37133.840000000004</v>
      </c>
      <c r="H34" s="4">
        <f t="shared" si="15"/>
        <v>5007287.6199999992</v>
      </c>
      <c r="I34" s="4">
        <f t="shared" si="15"/>
        <v>66467.990000000005</v>
      </c>
      <c r="J34" s="12">
        <f t="shared" si="15"/>
        <v>5279705.9099999992</v>
      </c>
    </row>
    <row r="35" spans="1:10" x14ac:dyDescent="0.25">
      <c r="A35" s="43" t="s">
        <v>113</v>
      </c>
      <c r="B35" s="21">
        <f t="shared" ref="B35:J35" si="16">B10+B23</f>
        <v>314581.89</v>
      </c>
      <c r="C35" s="10">
        <f t="shared" si="16"/>
        <v>1317945.5399999998</v>
      </c>
      <c r="D35" s="10">
        <f t="shared" si="16"/>
        <v>2887720.22</v>
      </c>
      <c r="E35" s="10">
        <f t="shared" si="16"/>
        <v>3451914.26</v>
      </c>
      <c r="F35" s="10">
        <f t="shared" si="16"/>
        <v>2125124.4</v>
      </c>
      <c r="G35" s="10">
        <f t="shared" si="16"/>
        <v>5253064.8199999994</v>
      </c>
      <c r="H35" s="10">
        <f t="shared" si="16"/>
        <v>6458624.6099999994</v>
      </c>
      <c r="I35" s="10">
        <f t="shared" si="16"/>
        <v>3419826.6800000006</v>
      </c>
      <c r="J35" s="13">
        <f t="shared" si="16"/>
        <v>25228802.420000002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748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6384" width="11.42578125" style="2"/>
  </cols>
  <sheetData>
    <row r="1" spans="1:11" x14ac:dyDescent="0.25">
      <c r="A1" s="1" t="s">
        <v>80</v>
      </c>
    </row>
    <row r="2" spans="1:11" x14ac:dyDescent="0.25">
      <c r="A2" s="3" t="s">
        <v>69</v>
      </c>
    </row>
    <row r="3" spans="1:11" ht="36" x14ac:dyDescent="0.25">
      <c r="B3" s="134" t="s">
        <v>60</v>
      </c>
      <c r="C3" s="135" t="s">
        <v>61</v>
      </c>
      <c r="D3" s="135" t="s">
        <v>62</v>
      </c>
      <c r="E3" s="135" t="s">
        <v>63</v>
      </c>
      <c r="F3" s="135" t="s">
        <v>64</v>
      </c>
      <c r="G3" s="135" t="s">
        <v>65</v>
      </c>
      <c r="H3" s="135" t="s">
        <v>66</v>
      </c>
      <c r="I3" s="136" t="s">
        <v>67</v>
      </c>
      <c r="J3" s="23" t="s">
        <v>113</v>
      </c>
    </row>
    <row r="4" spans="1:11" x14ac:dyDescent="0.25">
      <c r="A4" s="25" t="s">
        <v>36</v>
      </c>
      <c r="B4" s="26">
        <v>10.02</v>
      </c>
      <c r="C4" s="29">
        <v>264.35000000000002</v>
      </c>
      <c r="D4" s="29">
        <v>130.08000000000001</v>
      </c>
      <c r="E4" s="29">
        <v>1120.05</v>
      </c>
      <c r="F4" s="29">
        <v>6018.46</v>
      </c>
      <c r="G4" s="29">
        <v>1165.17</v>
      </c>
      <c r="H4" s="29">
        <v>0</v>
      </c>
      <c r="I4" s="27">
        <v>89614.44</v>
      </c>
      <c r="J4" s="56">
        <f>SUM(B4:I4)</f>
        <v>98322.57</v>
      </c>
      <c r="K4" s="114"/>
    </row>
    <row r="5" spans="1:11" x14ac:dyDescent="0.25">
      <c r="A5" s="28" t="s">
        <v>30</v>
      </c>
      <c r="B5" s="18">
        <v>46.46</v>
      </c>
      <c r="C5" s="4">
        <v>1075.58</v>
      </c>
      <c r="D5" s="4">
        <v>5429.32</v>
      </c>
      <c r="E5" s="4">
        <v>12996.57</v>
      </c>
      <c r="F5" s="4">
        <v>38282.93</v>
      </c>
      <c r="G5" s="4">
        <v>7628.58</v>
      </c>
      <c r="H5" s="4">
        <v>0</v>
      </c>
      <c r="I5" s="22">
        <v>94680.16</v>
      </c>
      <c r="J5" s="57">
        <f t="shared" ref="J5:J10" si="0">SUM(B5:I5)</f>
        <v>160139.6</v>
      </c>
      <c r="K5" s="114"/>
    </row>
    <row r="6" spans="1:11" x14ac:dyDescent="0.25">
      <c r="A6" s="28" t="s">
        <v>31</v>
      </c>
      <c r="B6" s="18">
        <v>730.49</v>
      </c>
      <c r="C6" s="4">
        <v>16765.75</v>
      </c>
      <c r="D6" s="4">
        <v>90796.37</v>
      </c>
      <c r="E6" s="4">
        <v>118782.42</v>
      </c>
      <c r="F6" s="4">
        <v>263489.15000000002</v>
      </c>
      <c r="G6" s="4">
        <v>65715.28</v>
      </c>
      <c r="H6" s="4">
        <v>328.05</v>
      </c>
      <c r="I6" s="22">
        <v>291103.75</v>
      </c>
      <c r="J6" s="57">
        <f t="shared" si="0"/>
        <v>847711.26000000013</v>
      </c>
      <c r="K6" s="114"/>
    </row>
    <row r="7" spans="1:11" x14ac:dyDescent="0.25">
      <c r="A7" s="28" t="s">
        <v>32</v>
      </c>
      <c r="B7" s="18">
        <v>1884</v>
      </c>
      <c r="C7" s="4">
        <v>29247.96</v>
      </c>
      <c r="D7" s="4">
        <v>72249.3</v>
      </c>
      <c r="E7" s="4">
        <v>112139.88</v>
      </c>
      <c r="F7" s="4">
        <v>322777.63</v>
      </c>
      <c r="G7" s="4">
        <v>97976.85</v>
      </c>
      <c r="H7" s="4">
        <v>3866.76</v>
      </c>
      <c r="I7" s="22">
        <v>213754.28</v>
      </c>
      <c r="J7" s="57">
        <f t="shared" si="0"/>
        <v>853896.66</v>
      </c>
      <c r="K7" s="114"/>
    </row>
    <row r="8" spans="1:11" x14ac:dyDescent="0.25">
      <c r="A8" s="28" t="s">
        <v>33</v>
      </c>
      <c r="B8" s="18">
        <v>1127.56</v>
      </c>
      <c r="C8" s="4">
        <v>11055.57</v>
      </c>
      <c r="D8" s="4">
        <v>23895.66</v>
      </c>
      <c r="E8" s="4">
        <v>36432.050000000003</v>
      </c>
      <c r="F8" s="4">
        <v>119612.16</v>
      </c>
      <c r="G8" s="4">
        <v>38193.97</v>
      </c>
      <c r="H8" s="4">
        <v>93133.13</v>
      </c>
      <c r="I8" s="22">
        <v>141497.23000000001</v>
      </c>
      <c r="J8" s="57">
        <f t="shared" si="0"/>
        <v>464947.32999999996</v>
      </c>
      <c r="K8" s="114"/>
    </row>
    <row r="9" spans="1:11" x14ac:dyDescent="0.25">
      <c r="A9" s="133" t="s">
        <v>59</v>
      </c>
      <c r="B9" s="130">
        <v>273.63</v>
      </c>
      <c r="C9" s="127">
        <v>2188.12</v>
      </c>
      <c r="D9" s="127">
        <v>2875.07</v>
      </c>
      <c r="E9" s="127">
        <v>3234.19</v>
      </c>
      <c r="F9" s="127">
        <v>9087.9499999999989</v>
      </c>
      <c r="G9" s="127">
        <v>2638.7799999999997</v>
      </c>
      <c r="H9" s="127">
        <v>439666.58</v>
      </c>
      <c r="I9" s="129">
        <v>92572.7</v>
      </c>
      <c r="J9" s="57">
        <f t="shared" si="0"/>
        <v>552537.02</v>
      </c>
      <c r="K9" s="114"/>
    </row>
    <row r="10" spans="1:11" x14ac:dyDescent="0.25">
      <c r="A10" s="43" t="s">
        <v>113</v>
      </c>
      <c r="B10" s="87">
        <v>54.21</v>
      </c>
      <c r="C10" s="88">
        <v>119.36</v>
      </c>
      <c r="D10" s="88">
        <v>177.81</v>
      </c>
      <c r="E10" s="88">
        <v>266.8</v>
      </c>
      <c r="F10" s="88">
        <v>618.32000000000005</v>
      </c>
      <c r="G10" s="88">
        <v>309.39999999999998</v>
      </c>
      <c r="H10" s="88">
        <v>126356.47</v>
      </c>
      <c r="I10" s="88">
        <v>21467.68</v>
      </c>
      <c r="J10" s="13">
        <f t="shared" si="0"/>
        <v>149370.04999999999</v>
      </c>
    </row>
    <row r="11" spans="1:11" x14ac:dyDescent="0.25">
      <c r="A11" s="48" t="s">
        <v>297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1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1" x14ac:dyDescent="0.25">
      <c r="A13" s="39" t="s">
        <v>748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1" x14ac:dyDescent="0.25">
      <c r="A15" s="3" t="s">
        <v>70</v>
      </c>
    </row>
    <row r="16" spans="1:11" ht="36" x14ac:dyDescent="0.25">
      <c r="B16" s="134" t="s">
        <v>60</v>
      </c>
      <c r="C16" s="135" t="s">
        <v>61</v>
      </c>
      <c r="D16" s="135" t="s">
        <v>62</v>
      </c>
      <c r="E16" s="135" t="s">
        <v>63</v>
      </c>
      <c r="F16" s="135" t="s">
        <v>64</v>
      </c>
      <c r="G16" s="135" t="s">
        <v>65</v>
      </c>
      <c r="H16" s="135" t="s">
        <v>66</v>
      </c>
      <c r="I16" s="136" t="s">
        <v>67</v>
      </c>
      <c r="J16" s="23" t="s">
        <v>113</v>
      </c>
    </row>
    <row r="17" spans="1:11" x14ac:dyDescent="0.25">
      <c r="A17" s="25" t="s">
        <v>36</v>
      </c>
      <c r="B17" s="26">
        <v>229.83</v>
      </c>
      <c r="C17" s="29">
        <v>2910.95</v>
      </c>
      <c r="D17" s="29">
        <v>1444.38</v>
      </c>
      <c r="E17" s="29">
        <v>22388.91</v>
      </c>
      <c r="F17" s="29">
        <v>139671.06</v>
      </c>
      <c r="G17" s="29">
        <v>30628.34</v>
      </c>
      <c r="H17" s="29">
        <v>0</v>
      </c>
      <c r="I17" s="27">
        <v>1613506.54</v>
      </c>
      <c r="J17" s="56">
        <f>SUM(B17:I17)</f>
        <v>1810780.01</v>
      </c>
      <c r="K17" s="114"/>
    </row>
    <row r="18" spans="1:11" x14ac:dyDescent="0.25">
      <c r="A18" s="28" t="s">
        <v>30</v>
      </c>
      <c r="B18" s="18">
        <v>1180.8900000000001</v>
      </c>
      <c r="C18" s="4">
        <v>13466.33</v>
      </c>
      <c r="D18" s="4">
        <v>60735.56</v>
      </c>
      <c r="E18" s="4">
        <v>269901.53000000003</v>
      </c>
      <c r="F18" s="4">
        <v>567699.69999999995</v>
      </c>
      <c r="G18" s="4">
        <v>98655.77</v>
      </c>
      <c r="H18" s="4">
        <v>0</v>
      </c>
      <c r="I18" s="22">
        <v>641667.31999999995</v>
      </c>
      <c r="J18" s="57">
        <f t="shared" ref="J18:J23" si="1">SUM(B18:I18)</f>
        <v>1653307.1</v>
      </c>
      <c r="K18" s="114"/>
    </row>
    <row r="19" spans="1:11" x14ac:dyDescent="0.25">
      <c r="A19" s="28" t="s">
        <v>31</v>
      </c>
      <c r="B19" s="18">
        <v>16240.38</v>
      </c>
      <c r="C19" s="4">
        <v>131474.44</v>
      </c>
      <c r="D19" s="4">
        <v>729413.08</v>
      </c>
      <c r="E19" s="4">
        <v>1513110.21</v>
      </c>
      <c r="F19" s="4">
        <v>1876124.19</v>
      </c>
      <c r="G19" s="4">
        <v>317462.83</v>
      </c>
      <c r="H19" s="4">
        <v>1598.56</v>
      </c>
      <c r="I19" s="22">
        <v>537778.22</v>
      </c>
      <c r="J19" s="57">
        <f t="shared" si="1"/>
        <v>5123201.9099999992</v>
      </c>
      <c r="K19" s="114"/>
    </row>
    <row r="20" spans="1:11" x14ac:dyDescent="0.25">
      <c r="A20" s="28" t="s">
        <v>32</v>
      </c>
      <c r="B20" s="18">
        <v>46977.04</v>
      </c>
      <c r="C20" s="4">
        <v>218563.89</v>
      </c>
      <c r="D20" s="4">
        <v>763430.43</v>
      </c>
      <c r="E20" s="4">
        <v>1417524.72</v>
      </c>
      <c r="F20" s="4">
        <v>2190891.91</v>
      </c>
      <c r="G20" s="4">
        <v>433978.36</v>
      </c>
      <c r="H20" s="4">
        <v>32747.95</v>
      </c>
      <c r="I20" s="22">
        <v>598818.64</v>
      </c>
      <c r="J20" s="57">
        <f t="shared" si="1"/>
        <v>5702932.9400000004</v>
      </c>
      <c r="K20" s="114"/>
    </row>
    <row r="21" spans="1:11" x14ac:dyDescent="0.25">
      <c r="A21" s="28" t="s">
        <v>33</v>
      </c>
      <c r="B21" s="18">
        <v>35029.919999999998</v>
      </c>
      <c r="C21" s="4">
        <v>88888.05</v>
      </c>
      <c r="D21" s="4">
        <v>280383.81</v>
      </c>
      <c r="E21" s="4">
        <v>492213.98</v>
      </c>
      <c r="F21" s="4">
        <v>875740.78</v>
      </c>
      <c r="G21" s="4">
        <v>170601.29</v>
      </c>
      <c r="H21" s="4">
        <v>1249560.19</v>
      </c>
      <c r="I21" s="22">
        <v>546541.77</v>
      </c>
      <c r="J21" s="57">
        <f t="shared" si="1"/>
        <v>3738959.79</v>
      </c>
      <c r="K21" s="114"/>
    </row>
    <row r="22" spans="1:11" x14ac:dyDescent="0.25">
      <c r="A22" s="133" t="s">
        <v>59</v>
      </c>
      <c r="B22" s="130">
        <v>7805.24</v>
      </c>
      <c r="C22" s="127">
        <v>20595.12</v>
      </c>
      <c r="D22" s="127">
        <v>22502.75</v>
      </c>
      <c r="E22" s="127">
        <v>25098.880000000001</v>
      </c>
      <c r="F22" s="127">
        <v>52753.880000000005</v>
      </c>
      <c r="G22" s="127">
        <v>12247.65</v>
      </c>
      <c r="H22" s="127">
        <v>6062174.96</v>
      </c>
      <c r="I22" s="129">
        <v>342570.78</v>
      </c>
      <c r="J22" s="57">
        <f t="shared" si="1"/>
        <v>6545749.2600000007</v>
      </c>
      <c r="K22" s="114"/>
    </row>
    <row r="23" spans="1:11" x14ac:dyDescent="0.25">
      <c r="A23" s="43" t="s">
        <v>113</v>
      </c>
      <c r="B23" s="87">
        <f>SUM(B17:B22)</f>
        <v>107463.3</v>
      </c>
      <c r="C23" s="88">
        <f t="shared" ref="C23:I23" si="2">SUM(C17:C22)</f>
        <v>475898.77999999997</v>
      </c>
      <c r="D23" s="88">
        <f t="shared" si="2"/>
        <v>1857910.01</v>
      </c>
      <c r="E23" s="88">
        <f t="shared" si="2"/>
        <v>3740238.23</v>
      </c>
      <c r="F23" s="88">
        <f t="shared" si="2"/>
        <v>5702881.5200000005</v>
      </c>
      <c r="G23" s="88">
        <f t="shared" si="2"/>
        <v>1063574.24</v>
      </c>
      <c r="H23" s="88">
        <f t="shared" si="2"/>
        <v>7346081.6600000001</v>
      </c>
      <c r="I23" s="88">
        <f t="shared" si="2"/>
        <v>4280883.2700000005</v>
      </c>
      <c r="J23" s="13">
        <f t="shared" si="1"/>
        <v>24574931.010000002</v>
      </c>
    </row>
    <row r="24" spans="1:11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1" x14ac:dyDescent="0.25">
      <c r="A25" s="39" t="s">
        <v>748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1" x14ac:dyDescent="0.25">
      <c r="A27" s="3" t="s">
        <v>71</v>
      </c>
    </row>
    <row r="28" spans="1:11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1" x14ac:dyDescent="0.25">
      <c r="A29" s="17" t="s">
        <v>36</v>
      </c>
      <c r="B29" s="26">
        <f t="shared" ref="B29:J29" si="3">B4+B17</f>
        <v>239.85000000000002</v>
      </c>
      <c r="C29" s="29">
        <f t="shared" si="3"/>
        <v>3175.2999999999997</v>
      </c>
      <c r="D29" s="29">
        <f t="shared" si="3"/>
        <v>1574.46</v>
      </c>
      <c r="E29" s="29">
        <f t="shared" si="3"/>
        <v>23508.959999999999</v>
      </c>
      <c r="F29" s="29">
        <f t="shared" si="3"/>
        <v>145689.51999999999</v>
      </c>
      <c r="G29" s="29">
        <f t="shared" si="3"/>
        <v>31793.510000000002</v>
      </c>
      <c r="H29" s="29">
        <f t="shared" si="3"/>
        <v>0</v>
      </c>
      <c r="I29" s="29">
        <f t="shared" si="3"/>
        <v>1703120.98</v>
      </c>
      <c r="J29" s="11">
        <f t="shared" si="3"/>
        <v>1909102.58</v>
      </c>
    </row>
    <row r="30" spans="1:11" x14ac:dyDescent="0.25">
      <c r="A30" s="19" t="s">
        <v>30</v>
      </c>
      <c r="B30" s="18">
        <f t="shared" ref="B30:J30" si="4">B5+B18</f>
        <v>1227.3500000000001</v>
      </c>
      <c r="C30" s="4">
        <f t="shared" si="4"/>
        <v>14541.91</v>
      </c>
      <c r="D30" s="4">
        <f t="shared" si="4"/>
        <v>66164.88</v>
      </c>
      <c r="E30" s="4">
        <f t="shared" si="4"/>
        <v>282898.10000000003</v>
      </c>
      <c r="F30" s="4">
        <f t="shared" si="4"/>
        <v>605982.63</v>
      </c>
      <c r="G30" s="4">
        <f t="shared" si="4"/>
        <v>106284.35</v>
      </c>
      <c r="H30" s="4">
        <f t="shared" si="4"/>
        <v>0</v>
      </c>
      <c r="I30" s="4">
        <f t="shared" si="4"/>
        <v>736347.48</v>
      </c>
      <c r="J30" s="12">
        <f t="shared" si="4"/>
        <v>1813446.7000000002</v>
      </c>
    </row>
    <row r="31" spans="1:11" x14ac:dyDescent="0.25">
      <c r="A31" s="19" t="s">
        <v>31</v>
      </c>
      <c r="B31" s="18">
        <f t="shared" ref="B31:J31" si="5">B6+B19</f>
        <v>16970.87</v>
      </c>
      <c r="C31" s="4">
        <f t="shared" si="5"/>
        <v>148240.19</v>
      </c>
      <c r="D31" s="4">
        <f t="shared" si="5"/>
        <v>820209.45</v>
      </c>
      <c r="E31" s="4">
        <f t="shared" si="5"/>
        <v>1631892.63</v>
      </c>
      <c r="F31" s="4">
        <f t="shared" si="5"/>
        <v>2139613.34</v>
      </c>
      <c r="G31" s="4">
        <f t="shared" si="5"/>
        <v>383178.11</v>
      </c>
      <c r="H31" s="4">
        <f t="shared" si="5"/>
        <v>1926.61</v>
      </c>
      <c r="I31" s="4">
        <f t="shared" si="5"/>
        <v>828881.97</v>
      </c>
      <c r="J31" s="12">
        <f t="shared" si="5"/>
        <v>5970913.169999999</v>
      </c>
    </row>
    <row r="32" spans="1:11" x14ac:dyDescent="0.25">
      <c r="A32" s="19" t="s">
        <v>32</v>
      </c>
      <c r="B32" s="18">
        <f t="shared" ref="B32:J32" si="6">B7+B20</f>
        <v>48861.04</v>
      </c>
      <c r="C32" s="4">
        <f t="shared" si="6"/>
        <v>247811.85</v>
      </c>
      <c r="D32" s="4">
        <f t="shared" si="6"/>
        <v>835679.7300000001</v>
      </c>
      <c r="E32" s="4">
        <f t="shared" si="6"/>
        <v>1529664.6</v>
      </c>
      <c r="F32" s="4">
        <f t="shared" si="6"/>
        <v>2513669.54</v>
      </c>
      <c r="G32" s="4">
        <f t="shared" si="6"/>
        <v>531955.21</v>
      </c>
      <c r="H32" s="4">
        <f t="shared" si="6"/>
        <v>36614.71</v>
      </c>
      <c r="I32" s="4">
        <f t="shared" si="6"/>
        <v>812572.92</v>
      </c>
      <c r="J32" s="12">
        <f t="shared" si="6"/>
        <v>6556829.6000000006</v>
      </c>
    </row>
    <row r="33" spans="1:10" x14ac:dyDescent="0.25">
      <c r="A33" s="19" t="s">
        <v>33</v>
      </c>
      <c r="B33" s="18">
        <f t="shared" ref="B33:J33" si="7">B8+B21</f>
        <v>36157.479999999996</v>
      </c>
      <c r="C33" s="4">
        <f t="shared" si="7"/>
        <v>99943.62</v>
      </c>
      <c r="D33" s="4">
        <f t="shared" si="7"/>
        <v>304279.46999999997</v>
      </c>
      <c r="E33" s="4">
        <f t="shared" si="7"/>
        <v>528646.03</v>
      </c>
      <c r="F33" s="4">
        <f t="shared" si="7"/>
        <v>995352.94000000006</v>
      </c>
      <c r="G33" s="4">
        <f t="shared" si="7"/>
        <v>208795.26</v>
      </c>
      <c r="H33" s="4">
        <f t="shared" si="7"/>
        <v>1342693.3199999998</v>
      </c>
      <c r="I33" s="4">
        <f t="shared" si="7"/>
        <v>688039</v>
      </c>
      <c r="J33" s="12">
        <f t="shared" si="7"/>
        <v>4203907.12</v>
      </c>
    </row>
    <row r="34" spans="1:10" x14ac:dyDescent="0.25">
      <c r="A34" s="31" t="s">
        <v>59</v>
      </c>
      <c r="B34" s="18">
        <f t="shared" ref="B34:J34" si="8">B9+B22</f>
        <v>8078.87</v>
      </c>
      <c r="C34" s="4">
        <f t="shared" si="8"/>
        <v>22783.239999999998</v>
      </c>
      <c r="D34" s="4">
        <f t="shared" si="8"/>
        <v>25377.82</v>
      </c>
      <c r="E34" s="4">
        <f t="shared" si="8"/>
        <v>28333.07</v>
      </c>
      <c r="F34" s="4">
        <f t="shared" si="8"/>
        <v>61841.83</v>
      </c>
      <c r="G34" s="4">
        <f t="shared" si="8"/>
        <v>14886.43</v>
      </c>
      <c r="H34" s="4">
        <f t="shared" si="8"/>
        <v>6501841.54</v>
      </c>
      <c r="I34" s="4">
        <f t="shared" si="8"/>
        <v>435143.48000000004</v>
      </c>
      <c r="J34" s="12">
        <f t="shared" si="8"/>
        <v>7098286.2800000012</v>
      </c>
    </row>
    <row r="35" spans="1:10" x14ac:dyDescent="0.25">
      <c r="A35" s="43" t="s">
        <v>113</v>
      </c>
      <c r="B35" s="21">
        <f t="shared" ref="B35:J35" si="9">B10+B23</f>
        <v>107517.51000000001</v>
      </c>
      <c r="C35" s="10">
        <f t="shared" si="9"/>
        <v>476018.13999999996</v>
      </c>
      <c r="D35" s="10">
        <f t="shared" si="9"/>
        <v>1858087.82</v>
      </c>
      <c r="E35" s="10">
        <f t="shared" si="9"/>
        <v>3740505.03</v>
      </c>
      <c r="F35" s="10">
        <f t="shared" si="9"/>
        <v>5703499.8400000008</v>
      </c>
      <c r="G35" s="10">
        <f t="shared" si="9"/>
        <v>1063883.6399999999</v>
      </c>
      <c r="H35" s="10">
        <f t="shared" si="9"/>
        <v>7472438.1299999999</v>
      </c>
      <c r="I35" s="10">
        <f t="shared" si="9"/>
        <v>4302350.95</v>
      </c>
      <c r="J35" s="13">
        <f t="shared" si="9"/>
        <v>24724301.060000002</v>
      </c>
    </row>
    <row r="36" spans="1:10" x14ac:dyDescent="0.25">
      <c r="A36" s="48" t="s">
        <v>129</v>
      </c>
    </row>
    <row r="37" spans="1:10" x14ac:dyDescent="0.25">
      <c r="A37" s="39" t="s">
        <v>748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baseColWidth="10" defaultRowHeight="15" x14ac:dyDescent="0.25"/>
  <cols>
    <col min="1" max="1" width="32.710937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126</v>
      </c>
    </row>
    <row r="2" spans="1:10" x14ac:dyDescent="0.25">
      <c r="A2" s="3" t="s">
        <v>1</v>
      </c>
    </row>
    <row r="3" spans="1:10" x14ac:dyDescent="0.25">
      <c r="B3" s="134" t="s">
        <v>35</v>
      </c>
      <c r="C3" s="135" t="s">
        <v>82</v>
      </c>
      <c r="D3" s="135" t="s">
        <v>83</v>
      </c>
      <c r="E3" s="136" t="s">
        <v>84</v>
      </c>
      <c r="F3" s="32" t="s">
        <v>85</v>
      </c>
    </row>
    <row r="4" spans="1:10" x14ac:dyDescent="0.25">
      <c r="A4" s="25" t="s">
        <v>100</v>
      </c>
      <c r="B4" s="33">
        <v>13071.91</v>
      </c>
      <c r="C4" s="34">
        <v>14905.92</v>
      </c>
      <c r="D4" s="34">
        <v>153178.28</v>
      </c>
      <c r="E4" s="82">
        <v>136742.30000000002</v>
      </c>
      <c r="F4" s="56">
        <f>SUM(B4:E4)</f>
        <v>317898.41000000003</v>
      </c>
      <c r="G4" s="114"/>
      <c r="H4" s="114"/>
      <c r="I4" s="114"/>
      <c r="J4" s="114"/>
    </row>
    <row r="5" spans="1:10" x14ac:dyDescent="0.25">
      <c r="A5" s="28" t="s">
        <v>101</v>
      </c>
      <c r="B5" s="35">
        <v>9420.6200000000008</v>
      </c>
      <c r="C5" s="5">
        <v>5877.55</v>
      </c>
      <c r="D5" s="5">
        <v>30797.5</v>
      </c>
      <c r="E5" s="83">
        <v>95085.09</v>
      </c>
      <c r="F5" s="57">
        <f t="shared" ref="F5:F15" si="0">SUM(B5:E5)</f>
        <v>141180.76</v>
      </c>
      <c r="G5" s="114"/>
      <c r="H5" s="114"/>
      <c r="I5" s="114"/>
      <c r="J5" s="114"/>
    </row>
    <row r="6" spans="1:10" x14ac:dyDescent="0.25">
      <c r="A6" s="28" t="s">
        <v>102</v>
      </c>
      <c r="B6" s="35">
        <v>10745.98</v>
      </c>
      <c r="C6" s="5">
        <v>4328.2700000000004</v>
      </c>
      <c r="D6" s="5">
        <v>28539.53</v>
      </c>
      <c r="E6" s="83">
        <v>67038.899999999994</v>
      </c>
      <c r="F6" s="57">
        <f t="shared" si="0"/>
        <v>110652.68</v>
      </c>
      <c r="G6" s="114"/>
      <c r="H6" s="114"/>
      <c r="I6" s="114"/>
      <c r="J6" s="114"/>
    </row>
    <row r="7" spans="1:10" x14ac:dyDescent="0.25">
      <c r="A7" s="28" t="s">
        <v>103</v>
      </c>
      <c r="B7" s="35">
        <v>26153</v>
      </c>
      <c r="C7" s="5">
        <v>28309.42</v>
      </c>
      <c r="D7" s="5">
        <v>153730.49</v>
      </c>
      <c r="E7" s="83">
        <v>120999.87000000001</v>
      </c>
      <c r="F7" s="57">
        <f t="shared" si="0"/>
        <v>329192.77999999997</v>
      </c>
      <c r="G7" s="114"/>
      <c r="H7" s="114"/>
      <c r="I7" s="114"/>
      <c r="J7" s="114"/>
    </row>
    <row r="8" spans="1:10" x14ac:dyDescent="0.25">
      <c r="A8" s="28" t="s">
        <v>104</v>
      </c>
      <c r="B8" s="35">
        <v>19637.990000000002</v>
      </c>
      <c r="C8" s="5">
        <v>19605.29</v>
      </c>
      <c r="D8" s="5">
        <v>63637.95</v>
      </c>
      <c r="E8" s="83">
        <v>28263.429999999997</v>
      </c>
      <c r="F8" s="57">
        <f t="shared" si="0"/>
        <v>131144.66</v>
      </c>
      <c r="G8" s="114"/>
      <c r="H8" s="114"/>
      <c r="I8" s="114"/>
      <c r="J8" s="114"/>
    </row>
    <row r="9" spans="1:10" x14ac:dyDescent="0.25">
      <c r="A9" s="28" t="s">
        <v>105</v>
      </c>
      <c r="B9" s="35">
        <v>11529.81</v>
      </c>
      <c r="C9" s="5">
        <v>25773.919999999998</v>
      </c>
      <c r="D9" s="5">
        <v>225408.59999999998</v>
      </c>
      <c r="E9" s="83">
        <v>146921.17000000001</v>
      </c>
      <c r="F9" s="57">
        <f t="shared" si="0"/>
        <v>409633.5</v>
      </c>
      <c r="G9" s="114"/>
      <c r="H9" s="114"/>
      <c r="I9" s="114"/>
    </row>
    <row r="10" spans="1:10" x14ac:dyDescent="0.25">
      <c r="A10" s="28" t="s">
        <v>106</v>
      </c>
      <c r="B10" s="35">
        <v>6933.79</v>
      </c>
      <c r="C10" s="5">
        <v>24989.17</v>
      </c>
      <c r="D10" s="5">
        <v>219459.01</v>
      </c>
      <c r="E10" s="83">
        <v>130665.05</v>
      </c>
      <c r="F10" s="57">
        <f t="shared" si="0"/>
        <v>382047.02</v>
      </c>
      <c r="G10" s="114"/>
      <c r="H10" s="114"/>
      <c r="I10" s="114"/>
      <c r="J10" s="114"/>
    </row>
    <row r="11" spans="1:10" x14ac:dyDescent="0.25">
      <c r="A11" s="28" t="s">
        <v>107</v>
      </c>
      <c r="B11" s="35">
        <v>3358.35</v>
      </c>
      <c r="C11" s="5">
        <v>7786.93</v>
      </c>
      <c r="D11" s="5">
        <v>90676.049999999988</v>
      </c>
      <c r="E11" s="83">
        <v>57898.96</v>
      </c>
      <c r="F11" s="57">
        <f t="shared" si="0"/>
        <v>159720.28999999998</v>
      </c>
      <c r="G11" s="114"/>
      <c r="H11" s="114"/>
      <c r="I11" s="114"/>
      <c r="J11" s="114"/>
    </row>
    <row r="12" spans="1:10" x14ac:dyDescent="0.25">
      <c r="A12" s="28" t="s">
        <v>108</v>
      </c>
      <c r="B12" s="35">
        <v>24234.1</v>
      </c>
      <c r="C12" s="5">
        <v>59989.649999999994</v>
      </c>
      <c r="D12" s="5">
        <v>275142.84999999998</v>
      </c>
      <c r="E12" s="83">
        <v>87326.41</v>
      </c>
      <c r="F12" s="57">
        <f t="shared" si="0"/>
        <v>446693.01</v>
      </c>
      <c r="G12" s="114"/>
      <c r="H12" s="114"/>
      <c r="I12" s="114"/>
      <c r="J12" s="114"/>
    </row>
    <row r="13" spans="1:10" x14ac:dyDescent="0.25">
      <c r="A13" s="28" t="s">
        <v>109</v>
      </c>
      <c r="B13" s="35">
        <v>2824.87</v>
      </c>
      <c r="C13" s="5">
        <v>8238.89</v>
      </c>
      <c r="D13" s="5">
        <v>90209.829999999987</v>
      </c>
      <c r="E13" s="83">
        <v>28746.13</v>
      </c>
      <c r="F13" s="57">
        <f t="shared" si="0"/>
        <v>130019.71999999999</v>
      </c>
      <c r="G13" s="114"/>
      <c r="H13" s="114"/>
      <c r="I13" s="114"/>
      <c r="J13" s="114"/>
    </row>
    <row r="14" spans="1:10" x14ac:dyDescent="0.25">
      <c r="A14" s="133" t="s">
        <v>110</v>
      </c>
      <c r="B14" s="84">
        <v>26612.53</v>
      </c>
      <c r="C14" s="85">
        <v>54014.34</v>
      </c>
      <c r="D14" s="85">
        <v>232354.46000000002</v>
      </c>
      <c r="E14" s="86">
        <v>97015.33</v>
      </c>
      <c r="F14" s="57">
        <f t="shared" si="0"/>
        <v>409996.66000000003</v>
      </c>
      <c r="G14" s="114"/>
      <c r="H14" s="114"/>
      <c r="I14" s="114"/>
      <c r="J14" s="114"/>
    </row>
    <row r="15" spans="1:10" x14ac:dyDescent="0.25">
      <c r="A15" s="20" t="s">
        <v>85</v>
      </c>
      <c r="B15" s="88">
        <f>SUM(B4:B14)</f>
        <v>154522.94999999998</v>
      </c>
      <c r="C15" s="88">
        <f t="shared" ref="C15:E15" si="1">SUM(C4:C14)</f>
        <v>253819.35</v>
      </c>
      <c r="D15" s="88">
        <f t="shared" si="1"/>
        <v>1563134.5499999998</v>
      </c>
      <c r="E15" s="88">
        <f t="shared" si="1"/>
        <v>996702.64</v>
      </c>
      <c r="F15" s="13">
        <f t="shared" si="0"/>
        <v>2968179.4899999998</v>
      </c>
    </row>
    <row r="16" spans="1:10" x14ac:dyDescent="0.25">
      <c r="A16" s="48" t="s">
        <v>297</v>
      </c>
      <c r="B16" s="40"/>
      <c r="C16" s="40"/>
      <c r="D16" s="40"/>
      <c r="E16" s="40"/>
      <c r="F16" s="40"/>
    </row>
    <row r="17" spans="1:10" x14ac:dyDescent="0.25">
      <c r="A17" s="48" t="s">
        <v>129</v>
      </c>
      <c r="B17" s="40"/>
      <c r="C17" s="40"/>
      <c r="D17" s="40"/>
      <c r="E17" s="40"/>
      <c r="F17" s="40"/>
    </row>
    <row r="18" spans="1:10" x14ac:dyDescent="0.25">
      <c r="A18" s="39" t="s">
        <v>744</v>
      </c>
      <c r="B18" s="40"/>
      <c r="C18" s="40"/>
      <c r="D18" s="40"/>
      <c r="E18" s="40"/>
      <c r="F18" s="40"/>
    </row>
    <row r="20" spans="1:10" x14ac:dyDescent="0.25">
      <c r="A20" s="3" t="s">
        <v>2</v>
      </c>
    </row>
    <row r="21" spans="1:10" x14ac:dyDescent="0.25">
      <c r="B21" s="14" t="s">
        <v>35</v>
      </c>
      <c r="C21" s="15" t="s">
        <v>82</v>
      </c>
      <c r="D21" s="15" t="s">
        <v>83</v>
      </c>
      <c r="E21" s="30" t="s">
        <v>84</v>
      </c>
      <c r="F21" s="32" t="s">
        <v>85</v>
      </c>
    </row>
    <row r="22" spans="1:10" x14ac:dyDescent="0.25">
      <c r="A22" s="17" t="s">
        <v>100</v>
      </c>
      <c r="B22" s="5">
        <v>12379.3</v>
      </c>
      <c r="C22" s="5">
        <v>14139.79</v>
      </c>
      <c r="D22" s="5">
        <v>137116.82</v>
      </c>
      <c r="E22" s="5">
        <v>140002.18999999997</v>
      </c>
      <c r="F22" s="11">
        <f>SUM(B22:E22)</f>
        <v>303638.09999999998</v>
      </c>
      <c r="G22" s="114"/>
      <c r="H22" s="114"/>
      <c r="I22" s="114"/>
      <c r="J22" s="114"/>
    </row>
    <row r="23" spans="1:10" x14ac:dyDescent="0.25">
      <c r="A23" s="19" t="s">
        <v>101</v>
      </c>
      <c r="B23" s="5">
        <v>9071.73</v>
      </c>
      <c r="C23" s="5">
        <v>6170.75</v>
      </c>
      <c r="D23" s="5">
        <v>28706.22</v>
      </c>
      <c r="E23" s="5">
        <v>100718.15</v>
      </c>
      <c r="F23" s="12">
        <f t="shared" ref="F23:F33" si="2">SUM(B23:E23)</f>
        <v>144666.84999999998</v>
      </c>
      <c r="G23" s="114"/>
      <c r="H23" s="114"/>
      <c r="I23" s="114"/>
      <c r="J23" s="114"/>
    </row>
    <row r="24" spans="1:10" x14ac:dyDescent="0.25">
      <c r="A24" s="19" t="s">
        <v>102</v>
      </c>
      <c r="B24" s="5">
        <v>9915.02</v>
      </c>
      <c r="C24" s="5">
        <v>4920.1000000000004</v>
      </c>
      <c r="D24" s="5">
        <v>32498.65</v>
      </c>
      <c r="E24" s="5">
        <v>89800.989999999991</v>
      </c>
      <c r="F24" s="12">
        <f t="shared" si="2"/>
        <v>137134.76</v>
      </c>
      <c r="G24" s="114"/>
      <c r="H24" s="114"/>
      <c r="I24" s="114"/>
      <c r="J24" s="114"/>
    </row>
    <row r="25" spans="1:10" x14ac:dyDescent="0.25">
      <c r="A25" s="19" t="s">
        <v>103</v>
      </c>
      <c r="B25" s="5">
        <v>24823.38</v>
      </c>
      <c r="C25" s="5">
        <v>32144.34</v>
      </c>
      <c r="D25" s="5">
        <v>193759.84999999998</v>
      </c>
      <c r="E25" s="5">
        <v>161295.85999999999</v>
      </c>
      <c r="F25" s="12">
        <f t="shared" si="2"/>
        <v>412023.42999999993</v>
      </c>
      <c r="G25" s="114"/>
      <c r="H25" s="114"/>
      <c r="I25" s="114"/>
      <c r="J25" s="114"/>
    </row>
    <row r="26" spans="1:10" x14ac:dyDescent="0.25">
      <c r="A26" s="19" t="s">
        <v>104</v>
      </c>
      <c r="B26" s="5">
        <v>17877.330000000002</v>
      </c>
      <c r="C26" s="5">
        <v>21063</v>
      </c>
      <c r="D26" s="5">
        <v>92410.67</v>
      </c>
      <c r="E26" s="5">
        <v>37619.9</v>
      </c>
      <c r="F26" s="12">
        <f t="shared" si="2"/>
        <v>168970.9</v>
      </c>
      <c r="G26" s="114"/>
      <c r="H26" s="114"/>
      <c r="I26" s="114"/>
      <c r="J26" s="114"/>
    </row>
    <row r="27" spans="1:10" x14ac:dyDescent="0.25">
      <c r="A27" s="19" t="s">
        <v>105</v>
      </c>
      <c r="B27" s="5">
        <v>11374.64</v>
      </c>
      <c r="C27" s="5">
        <v>25781.279999999999</v>
      </c>
      <c r="D27" s="5">
        <v>227969.16</v>
      </c>
      <c r="E27" s="5">
        <v>132144.13</v>
      </c>
      <c r="F27" s="12">
        <f t="shared" si="2"/>
        <v>397269.21</v>
      </c>
      <c r="G27" s="114"/>
      <c r="H27" s="114"/>
      <c r="I27" s="114"/>
      <c r="J27" s="114"/>
    </row>
    <row r="28" spans="1:10" x14ac:dyDescent="0.25">
      <c r="A28" s="19" t="s">
        <v>106</v>
      </c>
      <c r="B28" s="5">
        <v>6455.47</v>
      </c>
      <c r="C28" s="5">
        <v>27535.469999999998</v>
      </c>
      <c r="D28" s="5">
        <v>227333.78</v>
      </c>
      <c r="E28" s="5">
        <v>111201.99</v>
      </c>
      <c r="F28" s="12">
        <f t="shared" si="2"/>
        <v>372526.71</v>
      </c>
      <c r="G28" s="114"/>
      <c r="H28" s="114"/>
      <c r="I28" s="114"/>
      <c r="J28" s="114"/>
    </row>
    <row r="29" spans="1:10" x14ac:dyDescent="0.25">
      <c r="A29" s="19" t="s">
        <v>107</v>
      </c>
      <c r="B29" s="5">
        <v>2930.08</v>
      </c>
      <c r="C29" s="5">
        <v>7341.63</v>
      </c>
      <c r="D29" s="5">
        <v>63424.229999999996</v>
      </c>
      <c r="E29" s="5">
        <v>42235.67</v>
      </c>
      <c r="F29" s="12">
        <f t="shared" si="2"/>
        <v>115931.61</v>
      </c>
      <c r="G29" s="114"/>
      <c r="H29" s="114"/>
      <c r="I29" s="114"/>
      <c r="J29" s="114"/>
    </row>
    <row r="30" spans="1:10" x14ac:dyDescent="0.25">
      <c r="A30" s="19" t="s">
        <v>108</v>
      </c>
      <c r="B30" s="5">
        <v>24331.69</v>
      </c>
      <c r="C30" s="5">
        <v>58110.78</v>
      </c>
      <c r="D30" s="5">
        <v>316999.33999999997</v>
      </c>
      <c r="E30" s="5">
        <v>67499.510000000009</v>
      </c>
      <c r="F30" s="12">
        <f t="shared" si="2"/>
        <v>466941.31999999995</v>
      </c>
      <c r="G30" s="114"/>
      <c r="H30" s="114"/>
      <c r="I30" s="114"/>
      <c r="J30" s="114"/>
    </row>
    <row r="31" spans="1:10" x14ac:dyDescent="0.25">
      <c r="A31" s="19" t="s">
        <v>109</v>
      </c>
      <c r="B31" s="5">
        <v>2972.53</v>
      </c>
      <c r="C31" s="5">
        <v>9197.619999999999</v>
      </c>
      <c r="D31" s="5">
        <v>79329.459999999992</v>
      </c>
      <c r="E31" s="5">
        <v>25387.86</v>
      </c>
      <c r="F31" s="12">
        <f t="shared" si="2"/>
        <v>116887.46999999999</v>
      </c>
      <c r="G31" s="114"/>
      <c r="H31" s="114"/>
      <c r="I31" s="114"/>
    </row>
    <row r="32" spans="1:10" x14ac:dyDescent="0.25">
      <c r="A32" s="31" t="s">
        <v>110</v>
      </c>
      <c r="B32" s="5">
        <v>27429.64</v>
      </c>
      <c r="C32" s="5">
        <v>51907.380000000005</v>
      </c>
      <c r="D32" s="5">
        <v>304287.14</v>
      </c>
      <c r="E32" s="5">
        <v>107715.81999999999</v>
      </c>
      <c r="F32" s="12">
        <f t="shared" si="2"/>
        <v>491339.98000000004</v>
      </c>
      <c r="G32" s="114"/>
      <c r="H32" s="114"/>
      <c r="I32" s="114"/>
      <c r="J32" s="114"/>
    </row>
    <row r="33" spans="1:6" x14ac:dyDescent="0.25">
      <c r="A33" s="20" t="s">
        <v>85</v>
      </c>
      <c r="B33" s="10">
        <f>SUM(B22:B32)</f>
        <v>149560.81</v>
      </c>
      <c r="C33" s="10">
        <f t="shared" ref="C33" si="3">SUM(C22:C32)</f>
        <v>258312.13999999998</v>
      </c>
      <c r="D33" s="10">
        <f t="shared" ref="D33" si="4">SUM(D22:D32)</f>
        <v>1703835.3199999998</v>
      </c>
      <c r="E33" s="10">
        <f t="shared" ref="E33" si="5">SUM(E22:E32)</f>
        <v>1015622.07</v>
      </c>
      <c r="F33" s="13">
        <f t="shared" si="2"/>
        <v>3127330.3399999994</v>
      </c>
    </row>
    <row r="34" spans="1:6" x14ac:dyDescent="0.25">
      <c r="A34" s="48" t="s">
        <v>297</v>
      </c>
      <c r="B34" s="40"/>
      <c r="C34" s="40"/>
      <c r="D34" s="40"/>
      <c r="E34" s="40"/>
      <c r="F34" s="40"/>
    </row>
    <row r="35" spans="1:6" x14ac:dyDescent="0.25">
      <c r="A35" s="48" t="s">
        <v>129</v>
      </c>
      <c r="B35" s="40"/>
      <c r="C35" s="40"/>
      <c r="D35" s="40"/>
      <c r="E35" s="40"/>
      <c r="F35" s="40"/>
    </row>
    <row r="36" spans="1:6" x14ac:dyDescent="0.25">
      <c r="A36" s="39" t="s">
        <v>744</v>
      </c>
      <c r="B36" s="40"/>
      <c r="C36" s="40"/>
      <c r="D36" s="40"/>
      <c r="E36" s="40"/>
      <c r="F36" s="40"/>
    </row>
    <row r="38" spans="1:6" x14ac:dyDescent="0.25">
      <c r="A38" s="3" t="s">
        <v>69</v>
      </c>
    </row>
    <row r="39" spans="1:6" x14ac:dyDescent="0.25">
      <c r="B39" s="14" t="s">
        <v>35</v>
      </c>
      <c r="C39" s="15" t="s">
        <v>82</v>
      </c>
      <c r="D39" s="15" t="s">
        <v>83</v>
      </c>
      <c r="E39" s="30" t="s">
        <v>84</v>
      </c>
      <c r="F39" s="32" t="s">
        <v>85</v>
      </c>
    </row>
    <row r="40" spans="1:6" x14ac:dyDescent="0.25">
      <c r="A40" s="17" t="s">
        <v>100</v>
      </c>
      <c r="B40" s="5">
        <f t="shared" ref="B40:B51" si="6">B4+B22</f>
        <v>25451.21</v>
      </c>
      <c r="C40" s="5">
        <f t="shared" ref="C40:F40" si="7">C4+C22</f>
        <v>29045.71</v>
      </c>
      <c r="D40" s="5">
        <f t="shared" si="7"/>
        <v>290295.09999999998</v>
      </c>
      <c r="E40" s="5">
        <f t="shared" si="7"/>
        <v>276744.49</v>
      </c>
      <c r="F40" s="11">
        <f t="shared" si="7"/>
        <v>621536.51</v>
      </c>
    </row>
    <row r="41" spans="1:6" x14ac:dyDescent="0.25">
      <c r="A41" s="19" t="s">
        <v>101</v>
      </c>
      <c r="B41" s="5">
        <f t="shared" si="6"/>
        <v>18492.349999999999</v>
      </c>
      <c r="C41" s="5">
        <f t="shared" ref="C41:F51" si="8">C5+C23</f>
        <v>12048.3</v>
      </c>
      <c r="D41" s="5">
        <f t="shared" si="8"/>
        <v>59503.72</v>
      </c>
      <c r="E41" s="5">
        <f t="shared" si="8"/>
        <v>195803.24</v>
      </c>
      <c r="F41" s="12">
        <f t="shared" si="8"/>
        <v>285847.61</v>
      </c>
    </row>
    <row r="42" spans="1:6" x14ac:dyDescent="0.25">
      <c r="A42" s="19" t="s">
        <v>102</v>
      </c>
      <c r="B42" s="5">
        <f t="shared" si="6"/>
        <v>20661</v>
      </c>
      <c r="C42" s="5">
        <f t="shared" si="8"/>
        <v>9248.3700000000008</v>
      </c>
      <c r="D42" s="5">
        <f t="shared" si="8"/>
        <v>61038.18</v>
      </c>
      <c r="E42" s="5">
        <f t="shared" si="8"/>
        <v>156839.88999999998</v>
      </c>
      <c r="F42" s="12">
        <f t="shared" si="8"/>
        <v>247787.44</v>
      </c>
    </row>
    <row r="43" spans="1:6" x14ac:dyDescent="0.25">
      <c r="A43" s="19" t="s">
        <v>103</v>
      </c>
      <c r="B43" s="5">
        <f t="shared" si="6"/>
        <v>50976.380000000005</v>
      </c>
      <c r="C43" s="5">
        <f t="shared" si="8"/>
        <v>60453.759999999995</v>
      </c>
      <c r="D43" s="5">
        <f t="shared" si="8"/>
        <v>347490.33999999997</v>
      </c>
      <c r="E43" s="5">
        <f t="shared" si="8"/>
        <v>282295.73</v>
      </c>
      <c r="F43" s="12">
        <f t="shared" si="8"/>
        <v>741216.21</v>
      </c>
    </row>
    <row r="44" spans="1:6" x14ac:dyDescent="0.25">
      <c r="A44" s="19" t="s">
        <v>104</v>
      </c>
      <c r="B44" s="5">
        <f t="shared" si="6"/>
        <v>37515.320000000007</v>
      </c>
      <c r="C44" s="5">
        <f t="shared" si="8"/>
        <v>40668.29</v>
      </c>
      <c r="D44" s="5">
        <f t="shared" si="8"/>
        <v>156048.62</v>
      </c>
      <c r="E44" s="5">
        <f t="shared" si="8"/>
        <v>65883.33</v>
      </c>
      <c r="F44" s="12">
        <f t="shared" si="8"/>
        <v>300115.56</v>
      </c>
    </row>
    <row r="45" spans="1:6" x14ac:dyDescent="0.25">
      <c r="A45" s="19" t="s">
        <v>105</v>
      </c>
      <c r="B45" s="5">
        <f t="shared" si="6"/>
        <v>22904.449999999997</v>
      </c>
      <c r="C45" s="5">
        <f t="shared" si="8"/>
        <v>51555.199999999997</v>
      </c>
      <c r="D45" s="5">
        <f t="shared" si="8"/>
        <v>453377.76</v>
      </c>
      <c r="E45" s="5">
        <f t="shared" si="8"/>
        <v>279065.30000000005</v>
      </c>
      <c r="F45" s="12">
        <f t="shared" si="8"/>
        <v>806902.71</v>
      </c>
    </row>
    <row r="46" spans="1:6" x14ac:dyDescent="0.25">
      <c r="A46" s="19" t="s">
        <v>106</v>
      </c>
      <c r="B46" s="5">
        <f t="shared" si="6"/>
        <v>13389.26</v>
      </c>
      <c r="C46" s="5">
        <f t="shared" si="8"/>
        <v>52524.639999999999</v>
      </c>
      <c r="D46" s="5">
        <f t="shared" si="8"/>
        <v>446792.79000000004</v>
      </c>
      <c r="E46" s="5">
        <f t="shared" si="8"/>
        <v>241867.04</v>
      </c>
      <c r="F46" s="12">
        <f t="shared" si="8"/>
        <v>754573.73</v>
      </c>
    </row>
    <row r="47" spans="1:6" x14ac:dyDescent="0.25">
      <c r="A47" s="19" t="s">
        <v>107</v>
      </c>
      <c r="B47" s="5">
        <f t="shared" si="6"/>
        <v>6288.43</v>
      </c>
      <c r="C47" s="5">
        <f t="shared" si="8"/>
        <v>15128.560000000001</v>
      </c>
      <c r="D47" s="5">
        <f t="shared" si="8"/>
        <v>154100.27999999997</v>
      </c>
      <c r="E47" s="5">
        <f t="shared" si="8"/>
        <v>100134.63</v>
      </c>
      <c r="F47" s="12">
        <f t="shared" si="8"/>
        <v>275651.89999999997</v>
      </c>
    </row>
    <row r="48" spans="1:6" x14ac:dyDescent="0.25">
      <c r="A48" s="19" t="s">
        <v>108</v>
      </c>
      <c r="B48" s="5">
        <f t="shared" si="6"/>
        <v>48565.789999999994</v>
      </c>
      <c r="C48" s="5">
        <f t="shared" si="8"/>
        <v>118100.43</v>
      </c>
      <c r="D48" s="5">
        <f t="shared" si="8"/>
        <v>592142.18999999994</v>
      </c>
      <c r="E48" s="5">
        <f t="shared" si="8"/>
        <v>154825.92000000001</v>
      </c>
      <c r="F48" s="12">
        <f t="shared" si="8"/>
        <v>913634.33</v>
      </c>
    </row>
    <row r="49" spans="1:6" x14ac:dyDescent="0.25">
      <c r="A49" s="19" t="s">
        <v>109</v>
      </c>
      <c r="B49" s="5">
        <f t="shared" si="6"/>
        <v>5797.4</v>
      </c>
      <c r="C49" s="5">
        <f t="shared" si="8"/>
        <v>17436.509999999998</v>
      </c>
      <c r="D49" s="5">
        <f t="shared" si="8"/>
        <v>169539.28999999998</v>
      </c>
      <c r="E49" s="5">
        <f t="shared" si="8"/>
        <v>54133.990000000005</v>
      </c>
      <c r="F49" s="12">
        <f t="shared" si="8"/>
        <v>246907.18999999997</v>
      </c>
    </row>
    <row r="50" spans="1:6" x14ac:dyDescent="0.25">
      <c r="A50" s="31" t="s">
        <v>110</v>
      </c>
      <c r="B50" s="5">
        <f t="shared" si="6"/>
        <v>54042.17</v>
      </c>
      <c r="C50" s="5">
        <f t="shared" si="8"/>
        <v>105921.72</v>
      </c>
      <c r="D50" s="5">
        <f t="shared" si="8"/>
        <v>536641.60000000009</v>
      </c>
      <c r="E50" s="5">
        <f t="shared" si="8"/>
        <v>204731.15</v>
      </c>
      <c r="F50" s="12">
        <f t="shared" si="8"/>
        <v>901336.64000000013</v>
      </c>
    </row>
    <row r="51" spans="1:6" x14ac:dyDescent="0.25">
      <c r="A51" s="20" t="s">
        <v>85</v>
      </c>
      <c r="B51" s="10">
        <f t="shared" si="6"/>
        <v>304083.76</v>
      </c>
      <c r="C51" s="10">
        <f t="shared" si="8"/>
        <v>512131.49</v>
      </c>
      <c r="D51" s="10">
        <f t="shared" si="8"/>
        <v>3266969.8699999996</v>
      </c>
      <c r="E51" s="10">
        <f t="shared" si="8"/>
        <v>2012324.71</v>
      </c>
      <c r="F51" s="13">
        <f t="shared" si="8"/>
        <v>6095509.8299999991</v>
      </c>
    </row>
    <row r="52" spans="1:6" x14ac:dyDescent="0.25">
      <c r="A52" s="48" t="s">
        <v>297</v>
      </c>
    </row>
    <row r="53" spans="1:6" x14ac:dyDescent="0.25">
      <c r="A53" s="48" t="s">
        <v>129</v>
      </c>
    </row>
    <row r="54" spans="1:6" x14ac:dyDescent="0.25">
      <c r="A54" s="39" t="s">
        <v>744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/>
  </sheetViews>
  <sheetFormatPr baseColWidth="10" defaultRowHeight="15" x14ac:dyDescent="0.25"/>
  <cols>
    <col min="1" max="1" width="32.7109375" style="2" customWidth="1"/>
    <col min="2" max="7" width="16.42578125" style="2" customWidth="1"/>
    <col min="8" max="8" width="11.7109375" style="2" bestFit="1" customWidth="1"/>
    <col min="9" max="16384" width="11.42578125" style="2"/>
  </cols>
  <sheetData>
    <row r="1" spans="1:14" x14ac:dyDescent="0.25">
      <c r="A1" s="1" t="s">
        <v>111</v>
      </c>
    </row>
    <row r="2" spans="1:14" x14ac:dyDescent="0.25">
      <c r="A2" s="3" t="s">
        <v>1</v>
      </c>
    </row>
    <row r="3" spans="1:14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32" t="s">
        <v>85</v>
      </c>
    </row>
    <row r="4" spans="1:14" x14ac:dyDescent="0.25">
      <c r="A4" s="17" t="s">
        <v>100</v>
      </c>
      <c r="B4" s="5">
        <v>177220.9</v>
      </c>
      <c r="C4" s="5">
        <v>18714.93</v>
      </c>
      <c r="D4" s="5">
        <v>89770.31</v>
      </c>
      <c r="E4" s="5">
        <v>5378.5</v>
      </c>
      <c r="F4" s="5">
        <v>466.51</v>
      </c>
      <c r="G4" s="5">
        <v>13275.35</v>
      </c>
      <c r="H4" s="11">
        <f>SUM(B4:G4)</f>
        <v>304826.5</v>
      </c>
      <c r="I4" s="114"/>
      <c r="J4" s="114"/>
      <c r="K4" s="114"/>
      <c r="L4" s="114"/>
      <c r="M4" s="114"/>
      <c r="N4" s="114"/>
    </row>
    <row r="5" spans="1:14" x14ac:dyDescent="0.25">
      <c r="A5" s="19" t="s">
        <v>101</v>
      </c>
      <c r="B5" s="5">
        <v>40656.1</v>
      </c>
      <c r="C5" s="5">
        <v>5624.15</v>
      </c>
      <c r="D5" s="5">
        <v>77074.19</v>
      </c>
      <c r="E5" s="5">
        <v>4097.92</v>
      </c>
      <c r="F5" s="5">
        <v>326.73</v>
      </c>
      <c r="G5" s="5">
        <v>3981.05</v>
      </c>
      <c r="H5" s="12">
        <f t="shared" ref="H5:H15" si="0">SUM(B5:G5)</f>
        <v>131760.13999999998</v>
      </c>
      <c r="I5" s="114"/>
      <c r="J5" s="114"/>
      <c r="K5" s="114"/>
      <c r="L5" s="114"/>
      <c r="M5" s="114"/>
      <c r="N5" s="114"/>
    </row>
    <row r="6" spans="1:14" x14ac:dyDescent="0.25">
      <c r="A6" s="19" t="s">
        <v>102</v>
      </c>
      <c r="B6" s="5">
        <v>38605.129999999997</v>
      </c>
      <c r="C6" s="5">
        <v>5140.08</v>
      </c>
      <c r="D6" s="5">
        <v>49134.83</v>
      </c>
      <c r="E6" s="5">
        <v>2804.36</v>
      </c>
      <c r="F6" s="5">
        <v>242.6</v>
      </c>
      <c r="G6" s="5">
        <v>3979.71</v>
      </c>
      <c r="H6" s="12">
        <f t="shared" si="0"/>
        <v>99906.710000000021</v>
      </c>
      <c r="I6" s="114"/>
      <c r="J6" s="114"/>
      <c r="K6" s="114"/>
      <c r="L6" s="114"/>
      <c r="M6" s="114"/>
      <c r="N6" s="114"/>
    </row>
    <row r="7" spans="1:14" x14ac:dyDescent="0.25">
      <c r="A7" s="19" t="s">
        <v>103</v>
      </c>
      <c r="B7" s="5">
        <v>162540.92000000001</v>
      </c>
      <c r="C7" s="5">
        <v>24746.66</v>
      </c>
      <c r="D7" s="5">
        <v>80795.8</v>
      </c>
      <c r="E7" s="5">
        <v>14789.53</v>
      </c>
      <c r="F7" s="5">
        <v>1859.75</v>
      </c>
      <c r="G7" s="5">
        <v>18307.12</v>
      </c>
      <c r="H7" s="12">
        <f t="shared" si="0"/>
        <v>303039.78000000003</v>
      </c>
      <c r="I7" s="114"/>
      <c r="J7" s="114"/>
      <c r="K7" s="114"/>
      <c r="L7" s="114"/>
      <c r="M7" s="114"/>
      <c r="N7" s="114"/>
    </row>
    <row r="8" spans="1:14" x14ac:dyDescent="0.25">
      <c r="A8" s="19" t="s">
        <v>104</v>
      </c>
      <c r="B8" s="5">
        <v>53531.01</v>
      </c>
      <c r="C8" s="5">
        <v>16242.79</v>
      </c>
      <c r="D8" s="5">
        <v>17627.05</v>
      </c>
      <c r="E8" s="5">
        <v>9980.09</v>
      </c>
      <c r="F8" s="5">
        <v>586.87</v>
      </c>
      <c r="G8" s="5">
        <v>13538.86</v>
      </c>
      <c r="H8" s="12">
        <f t="shared" si="0"/>
        <v>111506.67</v>
      </c>
      <c r="I8" s="114"/>
      <c r="J8" s="114"/>
      <c r="K8" s="114"/>
      <c r="L8" s="114"/>
      <c r="M8" s="114"/>
      <c r="N8" s="114"/>
    </row>
    <row r="9" spans="1:14" x14ac:dyDescent="0.25">
      <c r="A9" s="19" t="s">
        <v>105</v>
      </c>
      <c r="B9" s="5">
        <v>180854.28</v>
      </c>
      <c r="C9" s="5">
        <v>67159.839999999997</v>
      </c>
      <c r="D9" s="5">
        <v>102119.31</v>
      </c>
      <c r="E9" s="5">
        <v>13623.62</v>
      </c>
      <c r="F9" s="5">
        <v>1962.76</v>
      </c>
      <c r="G9" s="5">
        <v>32383.88</v>
      </c>
      <c r="H9" s="12">
        <f t="shared" si="0"/>
        <v>398103.69</v>
      </c>
      <c r="I9" s="114"/>
      <c r="J9" s="114"/>
      <c r="K9" s="114"/>
      <c r="L9" s="114"/>
      <c r="M9" s="114"/>
      <c r="N9" s="114"/>
    </row>
    <row r="10" spans="1:14" x14ac:dyDescent="0.25">
      <c r="A10" s="19" t="s">
        <v>106</v>
      </c>
      <c r="B10" s="5">
        <v>193458.47</v>
      </c>
      <c r="C10" s="5">
        <v>55773.11</v>
      </c>
      <c r="D10" s="5">
        <v>84590.080000000002</v>
      </c>
      <c r="E10" s="5">
        <v>13833.97</v>
      </c>
      <c r="F10" s="5">
        <v>1473.55</v>
      </c>
      <c r="G10" s="5">
        <v>25984.04</v>
      </c>
      <c r="H10" s="12">
        <f t="shared" si="0"/>
        <v>375113.22</v>
      </c>
      <c r="I10" s="114"/>
      <c r="J10" s="114"/>
      <c r="K10" s="114"/>
      <c r="L10" s="114"/>
      <c r="M10" s="114"/>
      <c r="N10" s="114"/>
    </row>
    <row r="11" spans="1:14" x14ac:dyDescent="0.25">
      <c r="A11" s="19" t="s">
        <v>107</v>
      </c>
      <c r="B11" s="5">
        <v>78582.92</v>
      </c>
      <c r="C11" s="5">
        <v>26820.29</v>
      </c>
      <c r="D11" s="5">
        <v>34887.519999999997</v>
      </c>
      <c r="E11" s="5">
        <v>3838.37</v>
      </c>
      <c r="F11" s="5">
        <v>551.69000000000005</v>
      </c>
      <c r="G11" s="5">
        <v>11681.12</v>
      </c>
      <c r="H11" s="12">
        <f t="shared" si="0"/>
        <v>156361.90999999997</v>
      </c>
      <c r="I11" s="114"/>
      <c r="J11" s="114"/>
      <c r="K11" s="114"/>
      <c r="L11" s="114"/>
      <c r="M11" s="114"/>
      <c r="N11" s="114"/>
    </row>
    <row r="12" spans="1:14" x14ac:dyDescent="0.25">
      <c r="A12" s="19" t="s">
        <v>108</v>
      </c>
      <c r="B12" s="5">
        <v>245505.23</v>
      </c>
      <c r="C12" s="5">
        <v>68936.72</v>
      </c>
      <c r="D12" s="5">
        <v>31330.76</v>
      </c>
      <c r="E12" s="5">
        <v>34690.449999999997</v>
      </c>
      <c r="F12" s="5">
        <v>1548.94</v>
      </c>
      <c r="G12" s="5">
        <v>40446.81</v>
      </c>
      <c r="H12" s="12">
        <f t="shared" si="0"/>
        <v>422458.91000000003</v>
      </c>
      <c r="I12" s="114"/>
      <c r="J12" s="114"/>
    </row>
    <row r="13" spans="1:14" x14ac:dyDescent="0.25">
      <c r="A13" s="19" t="s">
        <v>109</v>
      </c>
      <c r="B13" s="5">
        <v>72868.509999999995</v>
      </c>
      <c r="C13" s="5">
        <v>22077.99</v>
      </c>
      <c r="D13" s="5">
        <v>16348.91</v>
      </c>
      <c r="E13" s="5">
        <v>3366.44</v>
      </c>
      <c r="F13" s="5">
        <v>957.86</v>
      </c>
      <c r="G13" s="5">
        <v>11575.15</v>
      </c>
      <c r="H13" s="12">
        <f t="shared" si="0"/>
        <v>127194.86</v>
      </c>
      <c r="I13" s="114"/>
      <c r="J13" s="114"/>
      <c r="K13" s="114"/>
      <c r="L13" s="114"/>
      <c r="M13" s="114"/>
      <c r="N13" s="114"/>
    </row>
    <row r="14" spans="1:14" x14ac:dyDescent="0.25">
      <c r="A14" s="19" t="s">
        <v>110</v>
      </c>
      <c r="B14" s="5">
        <v>221845.78</v>
      </c>
      <c r="C14" s="5">
        <v>46964.74</v>
      </c>
      <c r="D14" s="5">
        <v>39394.97</v>
      </c>
      <c r="E14" s="5">
        <v>36503.730000000003</v>
      </c>
      <c r="F14" s="5">
        <v>2462.7199999999998</v>
      </c>
      <c r="G14" s="5">
        <v>36212.199999999997</v>
      </c>
      <c r="H14" s="12">
        <f t="shared" si="0"/>
        <v>383384.13999999996</v>
      </c>
      <c r="I14" s="114"/>
      <c r="J14" s="114"/>
      <c r="K14" s="114"/>
      <c r="L14" s="114"/>
      <c r="M14" s="114"/>
      <c r="N14" s="114"/>
    </row>
    <row r="15" spans="1:14" x14ac:dyDescent="0.25">
      <c r="A15" s="20" t="s">
        <v>85</v>
      </c>
      <c r="B15" s="10">
        <f>SUM(B4:B14)</f>
        <v>1465669.2500000002</v>
      </c>
      <c r="C15" s="10">
        <f t="shared" ref="C15:G15" si="1">SUM(C4:C14)</f>
        <v>358201.3</v>
      </c>
      <c r="D15" s="10">
        <f t="shared" si="1"/>
        <v>623073.73</v>
      </c>
      <c r="E15" s="10">
        <f t="shared" si="1"/>
        <v>142906.98000000001</v>
      </c>
      <c r="F15" s="10">
        <f t="shared" si="1"/>
        <v>12439.980000000001</v>
      </c>
      <c r="G15" s="10">
        <f t="shared" si="1"/>
        <v>211365.28999999998</v>
      </c>
      <c r="H15" s="13">
        <f t="shared" si="0"/>
        <v>2813656.5300000003</v>
      </c>
    </row>
    <row r="16" spans="1:14" x14ac:dyDescent="0.25">
      <c r="A16" s="48" t="s">
        <v>297</v>
      </c>
      <c r="B16" s="40"/>
      <c r="C16" s="40"/>
      <c r="D16" s="40"/>
      <c r="E16" s="40"/>
      <c r="F16" s="40"/>
      <c r="G16" s="40"/>
      <c r="H16" s="40"/>
    </row>
    <row r="17" spans="1:14" x14ac:dyDescent="0.25">
      <c r="A17" s="48" t="s">
        <v>129</v>
      </c>
      <c r="B17" s="40"/>
      <c r="C17" s="40"/>
      <c r="D17" s="40"/>
      <c r="E17" s="40"/>
      <c r="F17" s="40"/>
      <c r="G17" s="40"/>
      <c r="H17" s="40"/>
    </row>
    <row r="18" spans="1:14" x14ac:dyDescent="0.25">
      <c r="A18" s="39" t="s">
        <v>744</v>
      </c>
      <c r="B18" s="40"/>
      <c r="C18" s="40"/>
      <c r="D18" s="40"/>
      <c r="E18" s="40"/>
      <c r="F18" s="40"/>
      <c r="G18" s="40"/>
      <c r="H18" s="40"/>
    </row>
    <row r="20" spans="1:14" x14ac:dyDescent="0.25">
      <c r="A20" s="3" t="s">
        <v>2</v>
      </c>
    </row>
    <row r="21" spans="1:14" ht="36" x14ac:dyDescent="0.25">
      <c r="B21" s="14" t="s">
        <v>53</v>
      </c>
      <c r="C21" s="15" t="s">
        <v>54</v>
      </c>
      <c r="D21" s="15" t="s">
        <v>55</v>
      </c>
      <c r="E21" s="15" t="s">
        <v>56</v>
      </c>
      <c r="F21" s="15" t="s">
        <v>57</v>
      </c>
      <c r="G21" s="30" t="s">
        <v>58</v>
      </c>
      <c r="H21" s="32" t="s">
        <v>85</v>
      </c>
    </row>
    <row r="22" spans="1:14" x14ac:dyDescent="0.25">
      <c r="A22" s="17" t="s">
        <v>100</v>
      </c>
      <c r="B22" s="5">
        <v>151870.01999999999</v>
      </c>
      <c r="C22" s="5">
        <v>18953.93</v>
      </c>
      <c r="D22" s="5">
        <v>83163.87</v>
      </c>
      <c r="E22" s="5">
        <v>5981.28</v>
      </c>
      <c r="F22" s="5">
        <v>16710.38</v>
      </c>
      <c r="G22" s="5">
        <v>14579.31</v>
      </c>
      <c r="H22" s="11">
        <f>SUM(B22:G22)</f>
        <v>291258.78999999998</v>
      </c>
      <c r="I22" s="114"/>
      <c r="J22" s="114"/>
      <c r="K22" s="114"/>
      <c r="L22" s="114"/>
      <c r="M22" s="114"/>
      <c r="N22" s="114"/>
    </row>
    <row r="23" spans="1:14" x14ac:dyDescent="0.25">
      <c r="A23" s="19" t="s">
        <v>101</v>
      </c>
      <c r="B23" s="5">
        <v>32022.86</v>
      </c>
      <c r="C23" s="5">
        <v>5988.94</v>
      </c>
      <c r="D23" s="5">
        <v>75775.03</v>
      </c>
      <c r="E23" s="5">
        <v>4549.71</v>
      </c>
      <c r="F23" s="5">
        <v>12684.97</v>
      </c>
      <c r="G23" s="5">
        <v>4573.6099999999997</v>
      </c>
      <c r="H23" s="12">
        <f t="shared" ref="H23:H32" si="2">SUM(B23:G23)</f>
        <v>135595.12</v>
      </c>
      <c r="I23" s="114"/>
      <c r="J23" s="114"/>
      <c r="K23" s="114"/>
      <c r="L23" s="114"/>
      <c r="M23" s="114"/>
      <c r="N23" s="114"/>
    </row>
    <row r="24" spans="1:14" x14ac:dyDescent="0.25">
      <c r="A24" s="19" t="s">
        <v>102</v>
      </c>
      <c r="B24" s="5">
        <v>39076.32</v>
      </c>
      <c r="C24" s="5">
        <v>6274.91</v>
      </c>
      <c r="D24" s="5">
        <v>64425.57</v>
      </c>
      <c r="E24" s="5">
        <v>3163</v>
      </c>
      <c r="F24" s="5">
        <v>9404.83</v>
      </c>
      <c r="G24" s="5">
        <v>4875.1000000000004</v>
      </c>
      <c r="H24" s="12">
        <f t="shared" si="2"/>
        <v>127219.73</v>
      </c>
      <c r="I24" s="114"/>
      <c r="J24" s="114"/>
      <c r="K24" s="114"/>
      <c r="L24" s="114"/>
      <c r="M24" s="114"/>
      <c r="N24" s="114"/>
    </row>
    <row r="25" spans="1:14" x14ac:dyDescent="0.25">
      <c r="A25" s="19" t="s">
        <v>103</v>
      </c>
      <c r="B25" s="5">
        <v>170300.26</v>
      </c>
      <c r="C25" s="5">
        <v>34709.040000000001</v>
      </c>
      <c r="D25" s="5">
        <v>105843.96</v>
      </c>
      <c r="E25" s="5">
        <v>18468.5</v>
      </c>
      <c r="F25" s="5">
        <v>38550.67</v>
      </c>
      <c r="G25" s="5">
        <v>19327.62</v>
      </c>
      <c r="H25" s="12">
        <f t="shared" si="2"/>
        <v>387200.05</v>
      </c>
      <c r="I25" s="114"/>
      <c r="J25" s="114"/>
    </row>
    <row r="26" spans="1:14" x14ac:dyDescent="0.25">
      <c r="A26" s="19" t="s">
        <v>104</v>
      </c>
      <c r="B26" s="5">
        <v>61166.54</v>
      </c>
      <c r="C26" s="5">
        <v>23617.599999999999</v>
      </c>
      <c r="D26" s="5">
        <v>21661.71</v>
      </c>
      <c r="E26" s="5">
        <v>11963.2</v>
      </c>
      <c r="F26" s="5">
        <v>18248.54</v>
      </c>
      <c r="G26" s="5">
        <v>14435.98</v>
      </c>
      <c r="H26" s="12">
        <f t="shared" si="2"/>
        <v>151093.57</v>
      </c>
      <c r="I26" s="114"/>
      <c r="J26" s="114"/>
    </row>
    <row r="27" spans="1:14" x14ac:dyDescent="0.25">
      <c r="A27" s="19" t="s">
        <v>105</v>
      </c>
      <c r="B27" s="5">
        <v>121845.92</v>
      </c>
      <c r="C27" s="5">
        <v>67454.710000000006</v>
      </c>
      <c r="D27" s="5">
        <v>64170.36</v>
      </c>
      <c r="E27" s="5">
        <v>13292.66</v>
      </c>
      <c r="F27" s="5">
        <v>87309.77</v>
      </c>
      <c r="G27" s="5">
        <v>31821.14</v>
      </c>
      <c r="H27" s="12">
        <f t="shared" si="2"/>
        <v>385894.56</v>
      </c>
      <c r="I27" s="114"/>
      <c r="J27" s="114"/>
    </row>
    <row r="28" spans="1:14" x14ac:dyDescent="0.25">
      <c r="A28" s="19" t="s">
        <v>106</v>
      </c>
      <c r="B28" s="5">
        <v>120173.89</v>
      </c>
      <c r="C28" s="5">
        <v>62243.91</v>
      </c>
      <c r="D28" s="5">
        <v>42856.98</v>
      </c>
      <c r="E28" s="5">
        <v>12939.71</v>
      </c>
      <c r="F28" s="5">
        <v>98552.76</v>
      </c>
      <c r="G28" s="5">
        <v>29303.99</v>
      </c>
      <c r="H28" s="12">
        <f t="shared" si="2"/>
        <v>366071.24</v>
      </c>
      <c r="I28" s="114"/>
      <c r="J28" s="114"/>
    </row>
    <row r="29" spans="1:14" x14ac:dyDescent="0.25">
      <c r="A29" s="19" t="s">
        <v>107</v>
      </c>
      <c r="B29" s="5">
        <v>34316.870000000003</v>
      </c>
      <c r="C29" s="5">
        <v>19121.14</v>
      </c>
      <c r="D29" s="5">
        <v>20787.96</v>
      </c>
      <c r="E29" s="5">
        <v>4157.07</v>
      </c>
      <c r="F29" s="5">
        <v>26026.54</v>
      </c>
      <c r="G29" s="5">
        <v>8591.9599999999991</v>
      </c>
      <c r="H29" s="12">
        <f t="shared" si="2"/>
        <v>113001.54000000001</v>
      </c>
      <c r="I29" s="114"/>
      <c r="J29" s="114"/>
    </row>
    <row r="30" spans="1:14" x14ac:dyDescent="0.25">
      <c r="A30" s="19" t="s">
        <v>108</v>
      </c>
      <c r="B30" s="5">
        <v>221958.09</v>
      </c>
      <c r="C30" s="5">
        <v>90728.65</v>
      </c>
      <c r="D30" s="5">
        <v>21523.66</v>
      </c>
      <c r="E30" s="5">
        <v>34007.43</v>
      </c>
      <c r="F30" s="5">
        <v>36467.74</v>
      </c>
      <c r="G30" s="5">
        <v>37924.050000000003</v>
      </c>
      <c r="H30" s="12">
        <f t="shared" si="2"/>
        <v>442609.61999999994</v>
      </c>
      <c r="I30" s="114"/>
      <c r="J30" s="114"/>
    </row>
    <row r="31" spans="1:14" x14ac:dyDescent="0.25">
      <c r="A31" s="19" t="s">
        <v>109</v>
      </c>
      <c r="B31" s="5">
        <v>26692.91</v>
      </c>
      <c r="C31" s="5">
        <v>17177.330000000002</v>
      </c>
      <c r="D31" s="5">
        <v>10951.91</v>
      </c>
      <c r="E31" s="5">
        <v>3879.14</v>
      </c>
      <c r="F31" s="5">
        <v>44467.92</v>
      </c>
      <c r="G31" s="5">
        <v>10745.73</v>
      </c>
      <c r="H31" s="12">
        <f t="shared" si="2"/>
        <v>113914.94</v>
      </c>
      <c r="I31" s="114"/>
      <c r="J31" s="114"/>
    </row>
    <row r="32" spans="1:14" x14ac:dyDescent="0.25">
      <c r="A32" s="19" t="s">
        <v>110</v>
      </c>
      <c r="B32" s="5">
        <v>215706.72</v>
      </c>
      <c r="C32" s="5">
        <v>66665.5</v>
      </c>
      <c r="D32" s="5">
        <v>43650.69</v>
      </c>
      <c r="E32" s="5">
        <v>42410.76</v>
      </c>
      <c r="F32" s="5">
        <v>62976.23</v>
      </c>
      <c r="G32" s="5">
        <v>32500.45</v>
      </c>
      <c r="H32" s="12">
        <f t="shared" si="2"/>
        <v>463910.35</v>
      </c>
      <c r="I32" s="114"/>
    </row>
    <row r="33" spans="1:10" x14ac:dyDescent="0.25">
      <c r="A33" s="20" t="s">
        <v>85</v>
      </c>
      <c r="B33" s="10">
        <f>SUM(B22:B32)</f>
        <v>1195130.4000000001</v>
      </c>
      <c r="C33" s="10">
        <f t="shared" ref="C33" si="3">SUM(C22:C32)</f>
        <v>412935.66</v>
      </c>
      <c r="D33" s="10">
        <f t="shared" ref="D33" si="4">SUM(D22:D32)</f>
        <v>554811.69999999995</v>
      </c>
      <c r="E33" s="10">
        <f t="shared" ref="E33" si="5">SUM(E22:E32)</f>
        <v>154812.46</v>
      </c>
      <c r="F33" s="10">
        <f t="shared" ref="F33" si="6">SUM(F22:F32)</f>
        <v>451400.35</v>
      </c>
      <c r="G33" s="10">
        <f t="shared" ref="G33" si="7">SUM(G22:G32)</f>
        <v>208678.94000000003</v>
      </c>
      <c r="H33" s="13">
        <f t="shared" ref="H33" si="8">SUM(B33:G33)</f>
        <v>2977769.51</v>
      </c>
      <c r="J33" s="114"/>
    </row>
    <row r="34" spans="1:10" x14ac:dyDescent="0.25">
      <c r="A34" s="48" t="s">
        <v>297</v>
      </c>
      <c r="B34" s="40"/>
      <c r="C34" s="40"/>
      <c r="D34" s="40"/>
      <c r="E34" s="40"/>
      <c r="F34" s="40"/>
      <c r="G34" s="40"/>
      <c r="H34" s="40"/>
      <c r="J34" s="114"/>
    </row>
    <row r="35" spans="1:10" x14ac:dyDescent="0.25">
      <c r="A35" s="48" t="s">
        <v>129</v>
      </c>
      <c r="B35" s="40"/>
      <c r="C35" s="40"/>
      <c r="D35" s="40"/>
      <c r="E35" s="40"/>
      <c r="F35" s="40"/>
      <c r="G35" s="40"/>
      <c r="H35" s="40"/>
      <c r="J35" s="114"/>
    </row>
    <row r="36" spans="1:10" x14ac:dyDescent="0.25">
      <c r="A36" s="39" t="s">
        <v>744</v>
      </c>
      <c r="B36" s="40"/>
      <c r="C36" s="40"/>
      <c r="D36" s="40"/>
      <c r="E36" s="40"/>
      <c r="F36" s="40"/>
      <c r="G36" s="40"/>
      <c r="H36" s="40"/>
    </row>
    <row r="38" spans="1:10" x14ac:dyDescent="0.25">
      <c r="A38" s="3" t="s">
        <v>69</v>
      </c>
    </row>
    <row r="39" spans="1:10" ht="36" x14ac:dyDescent="0.25">
      <c r="B39" s="14" t="s">
        <v>53</v>
      </c>
      <c r="C39" s="15" t="s">
        <v>54</v>
      </c>
      <c r="D39" s="15" t="s">
        <v>55</v>
      </c>
      <c r="E39" s="15" t="s">
        <v>56</v>
      </c>
      <c r="F39" s="15" t="s">
        <v>57</v>
      </c>
      <c r="G39" s="30" t="s">
        <v>58</v>
      </c>
      <c r="H39" s="32" t="s">
        <v>85</v>
      </c>
    </row>
    <row r="40" spans="1:10" x14ac:dyDescent="0.25">
      <c r="A40" s="17" t="s">
        <v>100</v>
      </c>
      <c r="B40" s="5">
        <f t="shared" ref="B40:B51" si="9">B4+B22</f>
        <v>329090.92</v>
      </c>
      <c r="C40" s="5">
        <f t="shared" ref="C40:H40" si="10">C4+C22</f>
        <v>37668.86</v>
      </c>
      <c r="D40" s="5">
        <f t="shared" si="10"/>
        <v>172934.18</v>
      </c>
      <c r="E40" s="5">
        <f t="shared" si="10"/>
        <v>11359.779999999999</v>
      </c>
      <c r="F40" s="5">
        <f t="shared" si="10"/>
        <v>17176.89</v>
      </c>
      <c r="G40" s="5">
        <f t="shared" si="10"/>
        <v>27854.66</v>
      </c>
      <c r="H40" s="11">
        <f t="shared" si="10"/>
        <v>596085.29</v>
      </c>
    </row>
    <row r="41" spans="1:10" x14ac:dyDescent="0.25">
      <c r="A41" s="19" t="s">
        <v>101</v>
      </c>
      <c r="B41" s="5">
        <f t="shared" si="9"/>
        <v>72678.959999999992</v>
      </c>
      <c r="C41" s="5">
        <f t="shared" ref="C41:H51" si="11">C5+C23</f>
        <v>11613.09</v>
      </c>
      <c r="D41" s="5">
        <f t="shared" si="11"/>
        <v>152849.22</v>
      </c>
      <c r="E41" s="5">
        <f t="shared" si="11"/>
        <v>8647.630000000001</v>
      </c>
      <c r="F41" s="5">
        <f t="shared" si="11"/>
        <v>13011.699999999999</v>
      </c>
      <c r="G41" s="5">
        <f t="shared" si="11"/>
        <v>8554.66</v>
      </c>
      <c r="H41" s="12">
        <f t="shared" si="11"/>
        <v>267355.26</v>
      </c>
    </row>
    <row r="42" spans="1:10" x14ac:dyDescent="0.25">
      <c r="A42" s="19" t="s">
        <v>102</v>
      </c>
      <c r="B42" s="5">
        <f t="shared" si="9"/>
        <v>77681.45</v>
      </c>
      <c r="C42" s="5">
        <f t="shared" si="11"/>
        <v>11414.99</v>
      </c>
      <c r="D42" s="5">
        <f t="shared" si="11"/>
        <v>113560.4</v>
      </c>
      <c r="E42" s="5">
        <f t="shared" si="11"/>
        <v>5967.3600000000006</v>
      </c>
      <c r="F42" s="5">
        <f t="shared" si="11"/>
        <v>9647.43</v>
      </c>
      <c r="G42" s="5">
        <f t="shared" si="11"/>
        <v>8854.8100000000013</v>
      </c>
      <c r="H42" s="12">
        <f t="shared" si="11"/>
        <v>227126.44</v>
      </c>
    </row>
    <row r="43" spans="1:10" x14ac:dyDescent="0.25">
      <c r="A43" s="19" t="s">
        <v>103</v>
      </c>
      <c r="B43" s="5">
        <f t="shared" si="9"/>
        <v>332841.18000000005</v>
      </c>
      <c r="C43" s="5">
        <f t="shared" si="11"/>
        <v>59455.7</v>
      </c>
      <c r="D43" s="5">
        <f t="shared" si="11"/>
        <v>186639.76</v>
      </c>
      <c r="E43" s="5">
        <f t="shared" si="11"/>
        <v>33258.03</v>
      </c>
      <c r="F43" s="5">
        <f t="shared" si="11"/>
        <v>40410.42</v>
      </c>
      <c r="G43" s="5">
        <f t="shared" si="11"/>
        <v>37634.74</v>
      </c>
      <c r="H43" s="12">
        <f t="shared" si="11"/>
        <v>690239.83000000007</v>
      </c>
      <c r="J43" s="114"/>
    </row>
    <row r="44" spans="1:10" x14ac:dyDescent="0.25">
      <c r="A44" s="19" t="s">
        <v>104</v>
      </c>
      <c r="B44" s="5">
        <f t="shared" si="9"/>
        <v>114697.55</v>
      </c>
      <c r="C44" s="5">
        <f t="shared" si="11"/>
        <v>39860.39</v>
      </c>
      <c r="D44" s="5">
        <f t="shared" si="11"/>
        <v>39288.759999999995</v>
      </c>
      <c r="E44" s="5">
        <f t="shared" si="11"/>
        <v>21943.29</v>
      </c>
      <c r="F44" s="5">
        <f t="shared" si="11"/>
        <v>18835.41</v>
      </c>
      <c r="G44" s="5">
        <f t="shared" si="11"/>
        <v>27974.84</v>
      </c>
      <c r="H44" s="12">
        <f t="shared" si="11"/>
        <v>262600.24</v>
      </c>
      <c r="J44" s="114"/>
    </row>
    <row r="45" spans="1:10" x14ac:dyDescent="0.25">
      <c r="A45" s="19" t="s">
        <v>105</v>
      </c>
      <c r="B45" s="5">
        <f t="shared" si="9"/>
        <v>302700.2</v>
      </c>
      <c r="C45" s="5">
        <f t="shared" si="11"/>
        <v>134614.54999999999</v>
      </c>
      <c r="D45" s="5">
        <f t="shared" si="11"/>
        <v>166289.66999999998</v>
      </c>
      <c r="E45" s="5">
        <f t="shared" si="11"/>
        <v>26916.28</v>
      </c>
      <c r="F45" s="5">
        <f t="shared" si="11"/>
        <v>89272.53</v>
      </c>
      <c r="G45" s="5">
        <f t="shared" si="11"/>
        <v>64205.020000000004</v>
      </c>
      <c r="H45" s="12">
        <f t="shared" si="11"/>
        <v>783998.25</v>
      </c>
      <c r="J45" s="114"/>
    </row>
    <row r="46" spans="1:10" x14ac:dyDescent="0.25">
      <c r="A46" s="19" t="s">
        <v>106</v>
      </c>
      <c r="B46" s="5">
        <f t="shared" si="9"/>
        <v>313632.36</v>
      </c>
      <c r="C46" s="5">
        <f t="shared" si="11"/>
        <v>118017.02</v>
      </c>
      <c r="D46" s="5">
        <f t="shared" si="11"/>
        <v>127447.06</v>
      </c>
      <c r="E46" s="5">
        <f t="shared" si="11"/>
        <v>26773.68</v>
      </c>
      <c r="F46" s="5">
        <f t="shared" si="11"/>
        <v>100026.31</v>
      </c>
      <c r="G46" s="5">
        <f t="shared" si="11"/>
        <v>55288.03</v>
      </c>
      <c r="H46" s="12">
        <f t="shared" si="11"/>
        <v>741184.46</v>
      </c>
    </row>
    <row r="47" spans="1:10" x14ac:dyDescent="0.25">
      <c r="A47" s="19" t="s">
        <v>107</v>
      </c>
      <c r="B47" s="5">
        <f t="shared" si="9"/>
        <v>112899.79000000001</v>
      </c>
      <c r="C47" s="5">
        <f t="shared" si="11"/>
        <v>45941.43</v>
      </c>
      <c r="D47" s="5">
        <f t="shared" si="11"/>
        <v>55675.479999999996</v>
      </c>
      <c r="E47" s="5">
        <f t="shared" si="11"/>
        <v>7995.44</v>
      </c>
      <c r="F47" s="5">
        <f t="shared" si="11"/>
        <v>26578.23</v>
      </c>
      <c r="G47" s="5">
        <f t="shared" si="11"/>
        <v>20273.080000000002</v>
      </c>
      <c r="H47" s="12">
        <f t="shared" si="11"/>
        <v>269363.44999999995</v>
      </c>
    </row>
    <row r="48" spans="1:10" x14ac:dyDescent="0.25">
      <c r="A48" s="19" t="s">
        <v>108</v>
      </c>
      <c r="B48" s="5">
        <f t="shared" si="9"/>
        <v>467463.32</v>
      </c>
      <c r="C48" s="5">
        <f t="shared" si="11"/>
        <v>159665.37</v>
      </c>
      <c r="D48" s="5">
        <f t="shared" si="11"/>
        <v>52854.42</v>
      </c>
      <c r="E48" s="5">
        <f t="shared" si="11"/>
        <v>68697.88</v>
      </c>
      <c r="F48" s="5">
        <f t="shared" si="11"/>
        <v>38016.68</v>
      </c>
      <c r="G48" s="5">
        <f t="shared" si="11"/>
        <v>78370.86</v>
      </c>
      <c r="H48" s="12">
        <f t="shared" si="11"/>
        <v>865068.53</v>
      </c>
    </row>
    <row r="49" spans="1:8" x14ac:dyDescent="0.25">
      <c r="A49" s="19" t="s">
        <v>109</v>
      </c>
      <c r="B49" s="5">
        <f t="shared" si="9"/>
        <v>99561.42</v>
      </c>
      <c r="C49" s="5">
        <f t="shared" si="11"/>
        <v>39255.320000000007</v>
      </c>
      <c r="D49" s="5">
        <f t="shared" si="11"/>
        <v>27300.82</v>
      </c>
      <c r="E49" s="5">
        <f t="shared" si="11"/>
        <v>7245.58</v>
      </c>
      <c r="F49" s="5">
        <f t="shared" si="11"/>
        <v>45425.78</v>
      </c>
      <c r="G49" s="5">
        <f t="shared" si="11"/>
        <v>22320.879999999997</v>
      </c>
      <c r="H49" s="12">
        <f t="shared" si="11"/>
        <v>241109.8</v>
      </c>
    </row>
    <row r="50" spans="1:8" x14ac:dyDescent="0.25">
      <c r="A50" s="19" t="s">
        <v>110</v>
      </c>
      <c r="B50" s="5">
        <f t="shared" si="9"/>
        <v>437552.5</v>
      </c>
      <c r="C50" s="5">
        <f t="shared" si="11"/>
        <v>113630.23999999999</v>
      </c>
      <c r="D50" s="5">
        <f t="shared" si="11"/>
        <v>83045.66</v>
      </c>
      <c r="E50" s="5">
        <f t="shared" si="11"/>
        <v>78914.490000000005</v>
      </c>
      <c r="F50" s="5">
        <f t="shared" si="11"/>
        <v>65438.950000000004</v>
      </c>
      <c r="G50" s="5">
        <f t="shared" si="11"/>
        <v>68712.649999999994</v>
      </c>
      <c r="H50" s="12">
        <f t="shared" si="11"/>
        <v>847294.49</v>
      </c>
    </row>
    <row r="51" spans="1:8" x14ac:dyDescent="0.25">
      <c r="A51" s="20" t="s">
        <v>85</v>
      </c>
      <c r="B51" s="10">
        <f t="shared" si="9"/>
        <v>2660799.6500000004</v>
      </c>
      <c r="C51" s="10">
        <f t="shared" si="11"/>
        <v>771136.96</v>
      </c>
      <c r="D51" s="10">
        <f t="shared" si="11"/>
        <v>1177885.43</v>
      </c>
      <c r="E51" s="10">
        <f t="shared" si="11"/>
        <v>297719.44</v>
      </c>
      <c r="F51" s="10">
        <f t="shared" si="11"/>
        <v>463840.32999999996</v>
      </c>
      <c r="G51" s="10">
        <f t="shared" si="11"/>
        <v>420044.23</v>
      </c>
      <c r="H51" s="13">
        <f t="shared" si="11"/>
        <v>5791426.04</v>
      </c>
    </row>
    <row r="52" spans="1:8" x14ac:dyDescent="0.25">
      <c r="A52" s="48" t="s">
        <v>297</v>
      </c>
    </row>
    <row r="53" spans="1:8" x14ac:dyDescent="0.25">
      <c r="A53" s="48" t="s">
        <v>129</v>
      </c>
    </row>
    <row r="54" spans="1:8" x14ac:dyDescent="0.25">
      <c r="A54" s="39" t="s">
        <v>744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/>
  </sheetViews>
  <sheetFormatPr baseColWidth="10" defaultRowHeight="15" x14ac:dyDescent="0.25"/>
  <cols>
    <col min="1" max="1" width="41.140625" style="2" customWidth="1"/>
    <col min="2" max="4" width="18" style="2" customWidth="1"/>
    <col min="5" max="16384" width="11.42578125" style="2"/>
  </cols>
  <sheetData>
    <row r="1" spans="1:6" x14ac:dyDescent="0.25">
      <c r="A1" s="1" t="s">
        <v>114</v>
      </c>
    </row>
    <row r="2" spans="1:6" x14ac:dyDescent="0.25">
      <c r="A2" s="3" t="s">
        <v>1</v>
      </c>
    </row>
    <row r="3" spans="1:6" x14ac:dyDescent="0.25">
      <c r="A3"/>
      <c r="B3" s="14" t="s">
        <v>69</v>
      </c>
      <c r="C3" s="30" t="s">
        <v>70</v>
      </c>
      <c r="D3" s="16" t="s">
        <v>85</v>
      </c>
    </row>
    <row r="4" spans="1:6" x14ac:dyDescent="0.25">
      <c r="A4" s="45" t="s">
        <v>60</v>
      </c>
      <c r="B4" s="34">
        <v>6736.04</v>
      </c>
      <c r="C4" s="34">
        <v>307871.63</v>
      </c>
      <c r="D4" s="11">
        <f>B4+C4</f>
        <v>314607.67</v>
      </c>
      <c r="E4" s="114"/>
      <c r="F4" s="114"/>
    </row>
    <row r="5" spans="1:6" x14ac:dyDescent="0.25">
      <c r="A5" s="46" t="s">
        <v>61</v>
      </c>
      <c r="B5" s="5">
        <v>192763.42</v>
      </c>
      <c r="C5" s="5">
        <v>1125295</v>
      </c>
      <c r="D5" s="12">
        <f t="shared" ref="D5:D11" si="0">B5+C5</f>
        <v>1318058.42</v>
      </c>
      <c r="E5" s="114"/>
      <c r="F5" s="114"/>
    </row>
    <row r="6" spans="1:6" x14ac:dyDescent="0.25">
      <c r="A6" s="46" t="s">
        <v>62</v>
      </c>
      <c r="B6" s="5">
        <v>271313.49</v>
      </c>
      <c r="C6" s="5">
        <v>2616444.14</v>
      </c>
      <c r="D6" s="12">
        <f t="shared" si="0"/>
        <v>2887757.63</v>
      </c>
      <c r="E6" s="114"/>
      <c r="F6" s="114"/>
    </row>
    <row r="7" spans="1:6" x14ac:dyDescent="0.25">
      <c r="A7" s="46" t="s">
        <v>63</v>
      </c>
      <c r="B7" s="5">
        <v>275163</v>
      </c>
      <c r="C7" s="5">
        <v>3177151.5</v>
      </c>
      <c r="D7" s="12">
        <f t="shared" si="0"/>
        <v>3452314.5</v>
      </c>
      <c r="E7" s="114"/>
      <c r="F7" s="114"/>
    </row>
    <row r="8" spans="1:6" x14ac:dyDescent="0.25">
      <c r="A8" s="46" t="s">
        <v>64</v>
      </c>
      <c r="B8" s="5">
        <v>258950.56</v>
      </c>
      <c r="C8" s="5">
        <v>1866856.88</v>
      </c>
      <c r="D8" s="12">
        <f t="shared" si="0"/>
        <v>2125807.44</v>
      </c>
      <c r="E8" s="114"/>
      <c r="F8" s="114"/>
    </row>
    <row r="9" spans="1:6" x14ac:dyDescent="0.25">
      <c r="A9" s="46" t="s">
        <v>65</v>
      </c>
      <c r="B9" s="5">
        <v>776122.61</v>
      </c>
      <c r="C9" s="5">
        <v>4479002.5999999996</v>
      </c>
      <c r="D9" s="12">
        <f t="shared" si="0"/>
        <v>5255125.21</v>
      </c>
      <c r="E9" s="114"/>
      <c r="F9" s="114"/>
    </row>
    <row r="10" spans="1:6" x14ac:dyDescent="0.25">
      <c r="A10" s="46" t="s">
        <v>66</v>
      </c>
      <c r="B10" s="5">
        <v>622079.23</v>
      </c>
      <c r="C10" s="5">
        <v>5836545.3899999997</v>
      </c>
      <c r="D10" s="12">
        <f t="shared" si="0"/>
        <v>6458624.6199999992</v>
      </c>
      <c r="E10" s="114"/>
      <c r="F10" s="114"/>
    </row>
    <row r="11" spans="1:6" x14ac:dyDescent="0.25">
      <c r="A11" s="47" t="s">
        <v>67</v>
      </c>
      <c r="B11" s="5">
        <v>566704.43000000005</v>
      </c>
      <c r="C11" s="5">
        <v>8822172.6999999993</v>
      </c>
      <c r="D11" s="12">
        <f t="shared" si="0"/>
        <v>9388877.129999999</v>
      </c>
      <c r="E11" s="114"/>
      <c r="F11" s="114"/>
    </row>
    <row r="12" spans="1:6" x14ac:dyDescent="0.25">
      <c r="A12" s="36" t="s">
        <v>85</v>
      </c>
      <c r="B12" s="21">
        <f>SUM(B4:B11)</f>
        <v>2969832.7800000003</v>
      </c>
      <c r="C12" s="10">
        <f t="shared" ref="C12:D12" si="1">SUM(C4:C11)</f>
        <v>28231339.839999996</v>
      </c>
      <c r="D12" s="13">
        <f t="shared" si="1"/>
        <v>31201172.620000001</v>
      </c>
    </row>
    <row r="13" spans="1:6" x14ac:dyDescent="0.25">
      <c r="A13" s="48" t="s">
        <v>297</v>
      </c>
      <c r="B13" s="40"/>
      <c r="C13" s="40"/>
      <c r="D13" s="40"/>
    </row>
    <row r="14" spans="1:6" x14ac:dyDescent="0.25">
      <c r="A14" s="48" t="s">
        <v>129</v>
      </c>
      <c r="B14" s="40"/>
      <c r="C14" s="40"/>
      <c r="D14" s="40"/>
    </row>
    <row r="15" spans="1:6" x14ac:dyDescent="0.25">
      <c r="A15" s="39" t="s">
        <v>748</v>
      </c>
      <c r="B15" s="40"/>
      <c r="C15" s="40"/>
      <c r="D15" s="40"/>
    </row>
    <row r="17" spans="1:6" x14ac:dyDescent="0.25">
      <c r="A17" s="3" t="s">
        <v>2</v>
      </c>
    </row>
    <row r="18" spans="1:6" x14ac:dyDescent="0.25">
      <c r="A18"/>
      <c r="B18" s="14" t="s">
        <v>69</v>
      </c>
      <c r="C18" s="30" t="s">
        <v>70</v>
      </c>
      <c r="D18" s="16" t="s">
        <v>85</v>
      </c>
    </row>
    <row r="19" spans="1:6" x14ac:dyDescent="0.25">
      <c r="A19" s="45" t="s">
        <v>60</v>
      </c>
      <c r="B19" s="34">
        <v>4072.15</v>
      </c>
      <c r="C19" s="34">
        <v>107468.4</v>
      </c>
      <c r="D19" s="11">
        <f>B19+C19</f>
        <v>111540.54999999999</v>
      </c>
      <c r="E19" s="114"/>
      <c r="F19" s="114"/>
    </row>
    <row r="20" spans="1:6" x14ac:dyDescent="0.25">
      <c r="A20" s="46" t="s">
        <v>61</v>
      </c>
      <c r="B20" s="5">
        <v>60611.64</v>
      </c>
      <c r="C20" s="5">
        <v>475951.88</v>
      </c>
      <c r="D20" s="12">
        <f t="shared" ref="D20:D26" si="2">B20+C20</f>
        <v>536563.52</v>
      </c>
      <c r="E20" s="114"/>
      <c r="F20" s="114"/>
    </row>
    <row r="21" spans="1:6" x14ac:dyDescent="0.25">
      <c r="A21" s="46" t="s">
        <v>62</v>
      </c>
      <c r="B21" s="5">
        <v>195375.81</v>
      </c>
      <c r="C21" s="5">
        <v>1857945.95</v>
      </c>
      <c r="D21" s="12">
        <f t="shared" si="2"/>
        <v>2053321.76</v>
      </c>
      <c r="E21" s="114"/>
      <c r="F21" s="114"/>
    </row>
    <row r="22" spans="1:6" x14ac:dyDescent="0.25">
      <c r="A22" s="46" t="s">
        <v>63</v>
      </c>
      <c r="B22" s="5">
        <v>284734.36</v>
      </c>
      <c r="C22" s="5">
        <v>3740579.67</v>
      </c>
      <c r="D22" s="12">
        <f t="shared" si="2"/>
        <v>4025314.03</v>
      </c>
      <c r="E22" s="114"/>
      <c r="F22" s="114"/>
    </row>
    <row r="23" spans="1:6" x14ac:dyDescent="0.25">
      <c r="A23" s="46" t="s">
        <v>64</v>
      </c>
      <c r="B23" s="5">
        <v>759383.56</v>
      </c>
      <c r="C23" s="5">
        <v>5704661.5700000003</v>
      </c>
      <c r="D23" s="12">
        <f t="shared" si="2"/>
        <v>6464045.1300000008</v>
      </c>
      <c r="E23" s="114"/>
      <c r="F23" s="114"/>
    </row>
    <row r="24" spans="1:6" x14ac:dyDescent="0.25">
      <c r="A24" s="46" t="s">
        <v>65</v>
      </c>
      <c r="B24" s="5">
        <v>213354.57</v>
      </c>
      <c r="C24" s="5">
        <v>1063868.6499999999</v>
      </c>
      <c r="D24" s="12">
        <f t="shared" si="2"/>
        <v>1277223.22</v>
      </c>
      <c r="E24" s="114"/>
      <c r="F24" s="114"/>
    </row>
    <row r="25" spans="1:6" x14ac:dyDescent="0.25">
      <c r="A25" s="46" t="s">
        <v>66</v>
      </c>
      <c r="B25" s="5">
        <v>536994.52</v>
      </c>
      <c r="C25" s="5">
        <v>7346081.6500000004</v>
      </c>
      <c r="D25" s="12">
        <f t="shared" si="2"/>
        <v>7883076.1699999999</v>
      </c>
      <c r="E25" s="114"/>
      <c r="F25" s="114"/>
    </row>
    <row r="26" spans="1:6" x14ac:dyDescent="0.25">
      <c r="A26" s="47" t="s">
        <v>67</v>
      </c>
      <c r="B26" s="5">
        <v>1072405.53</v>
      </c>
      <c r="C26" s="5">
        <v>9842036.9900000002</v>
      </c>
      <c r="D26" s="12">
        <f t="shared" si="2"/>
        <v>10914442.52</v>
      </c>
      <c r="E26" s="114"/>
      <c r="F26" s="114"/>
    </row>
    <row r="27" spans="1:6" x14ac:dyDescent="0.25">
      <c r="A27" s="36" t="s">
        <v>85</v>
      </c>
      <c r="B27" s="21">
        <f>SUM(B19:B26)</f>
        <v>3126932.14</v>
      </c>
      <c r="C27" s="10">
        <f t="shared" ref="C27" si="3">SUM(C19:C26)</f>
        <v>30138594.760000005</v>
      </c>
      <c r="D27" s="13">
        <f t="shared" ref="D27" si="4">SUM(D19:D26)</f>
        <v>33265526.900000002</v>
      </c>
    </row>
    <row r="28" spans="1:6" x14ac:dyDescent="0.25">
      <c r="A28" s="48" t="s">
        <v>297</v>
      </c>
      <c r="B28" s="40"/>
      <c r="C28" s="40"/>
      <c r="D28" s="40"/>
    </row>
    <row r="29" spans="1:6" x14ac:dyDescent="0.25">
      <c r="A29" s="48" t="s">
        <v>129</v>
      </c>
      <c r="B29" s="40"/>
      <c r="C29" s="40"/>
      <c r="D29" s="40"/>
    </row>
    <row r="30" spans="1:6" x14ac:dyDescent="0.25">
      <c r="A30" s="39" t="s">
        <v>748</v>
      </c>
      <c r="B30" s="40"/>
      <c r="C30" s="40"/>
      <c r="D30" s="40"/>
    </row>
    <row r="32" spans="1:6" x14ac:dyDescent="0.25">
      <c r="A32" s="3" t="s">
        <v>28</v>
      </c>
    </row>
    <row r="33" spans="1:4" x14ac:dyDescent="0.25">
      <c r="A33"/>
      <c r="B33" s="14" t="s">
        <v>69</v>
      </c>
      <c r="C33" s="30" t="s">
        <v>70</v>
      </c>
      <c r="D33" s="16" t="s">
        <v>85</v>
      </c>
    </row>
    <row r="34" spans="1:4" x14ac:dyDescent="0.25">
      <c r="A34" s="45" t="s">
        <v>60</v>
      </c>
      <c r="B34" s="34">
        <f t="shared" ref="B34:B42" si="5">B4+B19</f>
        <v>10808.19</v>
      </c>
      <c r="C34" s="34">
        <f t="shared" ref="C34:D34" si="6">C4+C19</f>
        <v>415340.03</v>
      </c>
      <c r="D34" s="11">
        <f t="shared" si="6"/>
        <v>426148.22</v>
      </c>
    </row>
    <row r="35" spans="1:4" x14ac:dyDescent="0.25">
      <c r="A35" s="46" t="s">
        <v>61</v>
      </c>
      <c r="B35" s="5">
        <f t="shared" si="5"/>
        <v>253375.06</v>
      </c>
      <c r="C35" s="5">
        <f t="shared" ref="C35:D42" si="7">C5+C20</f>
        <v>1601246.88</v>
      </c>
      <c r="D35" s="12">
        <f t="shared" si="7"/>
        <v>1854621.94</v>
      </c>
    </row>
    <row r="36" spans="1:4" x14ac:dyDescent="0.25">
      <c r="A36" s="46" t="s">
        <v>62</v>
      </c>
      <c r="B36" s="5">
        <f t="shared" si="5"/>
        <v>466689.3</v>
      </c>
      <c r="C36" s="5">
        <f t="shared" si="7"/>
        <v>4474390.09</v>
      </c>
      <c r="D36" s="12">
        <f t="shared" si="7"/>
        <v>4941079.3899999997</v>
      </c>
    </row>
    <row r="37" spans="1:4" x14ac:dyDescent="0.25">
      <c r="A37" s="46" t="s">
        <v>63</v>
      </c>
      <c r="B37" s="5">
        <f t="shared" si="5"/>
        <v>559897.36</v>
      </c>
      <c r="C37" s="5">
        <f t="shared" si="7"/>
        <v>6917731.1699999999</v>
      </c>
      <c r="D37" s="12">
        <f t="shared" si="7"/>
        <v>7477628.5299999993</v>
      </c>
    </row>
    <row r="38" spans="1:4" x14ac:dyDescent="0.25">
      <c r="A38" s="46" t="s">
        <v>64</v>
      </c>
      <c r="B38" s="5">
        <f t="shared" si="5"/>
        <v>1018334.1200000001</v>
      </c>
      <c r="C38" s="5">
        <f t="shared" si="7"/>
        <v>7571518.4500000002</v>
      </c>
      <c r="D38" s="12">
        <f t="shared" si="7"/>
        <v>8589852.5700000003</v>
      </c>
    </row>
    <row r="39" spans="1:4" x14ac:dyDescent="0.25">
      <c r="A39" s="46" t="s">
        <v>65</v>
      </c>
      <c r="B39" s="5">
        <f t="shared" si="5"/>
        <v>989477.17999999993</v>
      </c>
      <c r="C39" s="5">
        <f t="shared" si="7"/>
        <v>5542871.25</v>
      </c>
      <c r="D39" s="12">
        <f t="shared" si="7"/>
        <v>6532348.4299999997</v>
      </c>
    </row>
    <row r="40" spans="1:4" x14ac:dyDescent="0.25">
      <c r="A40" s="46" t="s">
        <v>66</v>
      </c>
      <c r="B40" s="5">
        <f t="shared" si="5"/>
        <v>1159073.75</v>
      </c>
      <c r="C40" s="5">
        <f t="shared" si="7"/>
        <v>13182627.039999999</v>
      </c>
      <c r="D40" s="12">
        <f t="shared" si="7"/>
        <v>14341700.789999999</v>
      </c>
    </row>
    <row r="41" spans="1:4" x14ac:dyDescent="0.25">
      <c r="A41" s="47" t="s">
        <v>67</v>
      </c>
      <c r="B41" s="5">
        <f t="shared" si="5"/>
        <v>1639109.96</v>
      </c>
      <c r="C41" s="5">
        <f t="shared" si="7"/>
        <v>18664209.689999998</v>
      </c>
      <c r="D41" s="12">
        <f t="shared" si="7"/>
        <v>20303319.649999999</v>
      </c>
    </row>
    <row r="42" spans="1:4" x14ac:dyDescent="0.25">
      <c r="A42" s="36" t="s">
        <v>85</v>
      </c>
      <c r="B42" s="21">
        <f t="shared" si="5"/>
        <v>6096764.9199999999</v>
      </c>
      <c r="C42" s="10">
        <f t="shared" si="7"/>
        <v>58369934.600000001</v>
      </c>
      <c r="D42" s="13">
        <f t="shared" si="7"/>
        <v>64466699.520000003</v>
      </c>
    </row>
    <row r="43" spans="1:4" x14ac:dyDescent="0.25">
      <c r="A43" s="48" t="s">
        <v>297</v>
      </c>
    </row>
    <row r="44" spans="1:4" x14ac:dyDescent="0.25">
      <c r="A44" s="48" t="s">
        <v>129</v>
      </c>
    </row>
    <row r="45" spans="1:4" x14ac:dyDescent="0.25">
      <c r="A45" s="39" t="s">
        <v>748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112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f>Img3B_H!B4+Img3B_F!B4</f>
        <v>1243.1400000000001</v>
      </c>
      <c r="C4" s="5">
        <f>Img3B_H!C4+Img3B_F!C4</f>
        <v>30401.97</v>
      </c>
      <c r="D4" s="5">
        <f>Img3B_H!D4+Img3B_F!D4</f>
        <v>20349.509999999998</v>
      </c>
      <c r="E4" s="5">
        <f>Img3B_H!E4+Img3B_F!E4</f>
        <v>47651.789999999994</v>
      </c>
      <c r="F4" s="5">
        <f>Img3B_H!F4+Img3B_F!F4</f>
        <v>113466.03</v>
      </c>
      <c r="G4" s="5">
        <f>Img3B_H!G4+Img3B_F!G4</f>
        <v>151817.09999999998</v>
      </c>
      <c r="H4" s="5">
        <f>Img3B_H!H4+Img3B_F!H4</f>
        <v>171536.31</v>
      </c>
      <c r="I4" s="5">
        <f>Img3B_H!I4+Img3B_F!I4</f>
        <v>85189.22</v>
      </c>
      <c r="J4" s="12">
        <f>Img3B_H!J4+Img3B_F!J4</f>
        <v>621655.07000000007</v>
      </c>
    </row>
    <row r="5" spans="1:10" x14ac:dyDescent="0.25">
      <c r="A5" s="19" t="s">
        <v>101</v>
      </c>
      <c r="B5" s="5">
        <f>Img3B_H!B5+Img3B_F!B5</f>
        <v>329.51</v>
      </c>
      <c r="C5" s="5">
        <f>Img3B_H!C5+Img3B_F!C5</f>
        <v>8091.12</v>
      </c>
      <c r="D5" s="5">
        <f>Img3B_H!D5+Img3B_F!D5</f>
        <v>21161.69</v>
      </c>
      <c r="E5" s="5">
        <f>Img3B_H!E5+Img3B_F!E5</f>
        <v>16926.59</v>
      </c>
      <c r="F5" s="5">
        <f>Img3B_H!F5+Img3B_F!F5</f>
        <v>19802.940000000002</v>
      </c>
      <c r="G5" s="5">
        <f>Img3B_H!G5+Img3B_F!G5</f>
        <v>16395.349999999999</v>
      </c>
      <c r="H5" s="5">
        <f>Img3B_H!H5+Img3B_F!H5</f>
        <v>151307.79999999999</v>
      </c>
      <c r="I5" s="5">
        <f>Img3B_H!I5+Img3B_F!I5</f>
        <v>52522.19</v>
      </c>
      <c r="J5" s="12">
        <f>Img3B_H!J5+Img3B_F!J5</f>
        <v>286537.19</v>
      </c>
    </row>
    <row r="6" spans="1:10" x14ac:dyDescent="0.25">
      <c r="A6" s="19" t="s">
        <v>102</v>
      </c>
      <c r="B6" s="5">
        <f>Img3B_H!B6+Img3B_F!B6</f>
        <v>656.06</v>
      </c>
      <c r="C6" s="5">
        <f>Img3B_H!C6+Img3B_F!C6</f>
        <v>6402.54</v>
      </c>
      <c r="D6" s="5">
        <f>Img3B_H!D6+Img3B_F!D6</f>
        <v>18121.870000000003</v>
      </c>
      <c r="E6" s="5">
        <f>Img3B_H!E6+Img3B_F!E6</f>
        <v>20357.18</v>
      </c>
      <c r="F6" s="5">
        <f>Img3B_H!F6+Img3B_F!F6</f>
        <v>22761.829999999998</v>
      </c>
      <c r="G6" s="5">
        <f>Img3B_H!G6+Img3B_F!G6</f>
        <v>19121.82</v>
      </c>
      <c r="H6" s="5">
        <f>Img3B_H!H6+Img3B_F!H6</f>
        <v>112692</v>
      </c>
      <c r="I6" s="5">
        <f>Img3B_H!I6+Img3B_F!I6</f>
        <v>47754.75</v>
      </c>
      <c r="J6" s="12">
        <f>Img3B_H!J6+Img3B_F!J6</f>
        <v>247868.05000000002</v>
      </c>
    </row>
    <row r="7" spans="1:10" x14ac:dyDescent="0.25">
      <c r="A7" s="19" t="s">
        <v>103</v>
      </c>
      <c r="B7" s="5">
        <f>Img3B_H!B7+Img3B_F!B7</f>
        <v>4194.3599999999997</v>
      </c>
      <c r="C7" s="5">
        <f>Img3B_H!C7+Img3B_F!C7</f>
        <v>39531.79</v>
      </c>
      <c r="D7" s="5">
        <f>Img3B_H!D7+Img3B_F!D7</f>
        <v>94643.53</v>
      </c>
      <c r="E7" s="5">
        <f>Img3B_H!E7+Img3B_F!E7</f>
        <v>86120.93</v>
      </c>
      <c r="F7" s="5">
        <f>Img3B_H!F7+Img3B_F!F7</f>
        <v>85398.57</v>
      </c>
      <c r="G7" s="5">
        <f>Img3B_H!G7+Img3B_F!G7</f>
        <v>73314.94</v>
      </c>
      <c r="H7" s="5">
        <f>Img3B_H!H7+Img3B_F!H7</f>
        <v>185817.09</v>
      </c>
      <c r="I7" s="5">
        <f>Img3B_H!I7+Img3B_F!I7</f>
        <v>172789.92</v>
      </c>
      <c r="J7" s="12">
        <f>Img3B_H!J7+Img3B_F!J7</f>
        <v>741811.13</v>
      </c>
    </row>
    <row r="8" spans="1:10" x14ac:dyDescent="0.25">
      <c r="A8" s="19" t="s">
        <v>104</v>
      </c>
      <c r="B8" s="5">
        <f>Img3B_H!B8+Img3B_F!B8</f>
        <v>894.79</v>
      </c>
      <c r="C8" s="5">
        <f>Img3B_H!C8+Img3B_F!C8</f>
        <v>10505.82</v>
      </c>
      <c r="D8" s="5">
        <f>Img3B_H!D8+Img3B_F!D8</f>
        <v>23300.5</v>
      </c>
      <c r="E8" s="5">
        <f>Img3B_H!E8+Img3B_F!E8</f>
        <v>29360.77</v>
      </c>
      <c r="F8" s="5">
        <f>Img3B_H!F8+Img3B_F!F8</f>
        <v>43036.91</v>
      </c>
      <c r="G8" s="5">
        <f>Img3B_H!G8+Img3B_F!G8</f>
        <v>38585.19</v>
      </c>
      <c r="H8" s="5">
        <f>Img3B_H!H8+Img3B_F!H8</f>
        <v>38855.5</v>
      </c>
      <c r="I8" s="5">
        <f>Img3B_H!I8+Img3B_F!I8</f>
        <v>114623.81</v>
      </c>
      <c r="J8" s="12">
        <f>Img3B_H!J8+Img3B_F!J8</f>
        <v>299163.28999999998</v>
      </c>
    </row>
    <row r="9" spans="1:10" x14ac:dyDescent="0.25">
      <c r="A9" s="19" t="s">
        <v>105</v>
      </c>
      <c r="B9" s="5">
        <f>Img3B_H!B9+Img3B_F!B9</f>
        <v>263.08</v>
      </c>
      <c r="C9" s="5">
        <f>Img3B_H!C9+Img3B_F!C9</f>
        <v>27870.39</v>
      </c>
      <c r="D9" s="5">
        <f>Img3B_H!D9+Img3B_F!D9</f>
        <v>42916.880000000005</v>
      </c>
      <c r="E9" s="5">
        <f>Img3B_H!E9+Img3B_F!E9</f>
        <v>66427.88</v>
      </c>
      <c r="F9" s="5">
        <f>Img3B_H!F9+Img3B_F!F9</f>
        <v>141783.28</v>
      </c>
      <c r="G9" s="5">
        <f>Img3B_H!G9+Img3B_F!G9</f>
        <v>130882.34000000001</v>
      </c>
      <c r="H9" s="5">
        <f>Img3B_H!H9+Img3B_F!H9</f>
        <v>160642.91</v>
      </c>
      <c r="I9" s="5">
        <f>Img3B_H!I9+Img3B_F!I9</f>
        <v>236305.19</v>
      </c>
      <c r="J9" s="12">
        <f>Img3B_H!J9+Img3B_F!J9</f>
        <v>807091.95</v>
      </c>
    </row>
    <row r="10" spans="1:10" x14ac:dyDescent="0.25">
      <c r="A10" s="19" t="s">
        <v>106</v>
      </c>
      <c r="B10" s="5">
        <f>Img3B_H!B10+Img3B_F!B10</f>
        <v>1191.43</v>
      </c>
      <c r="C10" s="5">
        <f>Img3B_H!C10+Img3B_F!C10</f>
        <v>28480.81</v>
      </c>
      <c r="D10" s="5">
        <f>Img3B_H!D10+Img3B_F!D10</f>
        <v>48309.24</v>
      </c>
      <c r="E10" s="5">
        <f>Img3B_H!E10+Img3B_F!E10</f>
        <v>62056.03</v>
      </c>
      <c r="F10" s="5">
        <f>Img3B_H!F10+Img3B_F!F10</f>
        <v>122646.37000000001</v>
      </c>
      <c r="G10" s="5">
        <f>Img3B_H!G10+Img3B_F!G10</f>
        <v>149486.33000000002</v>
      </c>
      <c r="H10" s="5">
        <f>Img3B_H!H10+Img3B_F!H10</f>
        <v>123319.78</v>
      </c>
      <c r="I10" s="5">
        <f>Img3B_H!I10+Img3B_F!I10</f>
        <v>218341.19</v>
      </c>
      <c r="J10" s="12">
        <f>Img3B_H!J10+Img3B_F!J10</f>
        <v>753831.17999999993</v>
      </c>
    </row>
    <row r="11" spans="1:10" x14ac:dyDescent="0.25">
      <c r="A11" s="19" t="s">
        <v>107</v>
      </c>
      <c r="B11" s="5">
        <f>Img3B_H!B11+Img3B_F!B11</f>
        <v>159.84</v>
      </c>
      <c r="C11" s="5">
        <f>Img3B_H!C11+Img3B_F!C11</f>
        <v>15056.560000000001</v>
      </c>
      <c r="D11" s="5">
        <f>Img3B_H!D11+Img3B_F!D11</f>
        <v>22284.3</v>
      </c>
      <c r="E11" s="5">
        <f>Img3B_H!E11+Img3B_F!E11</f>
        <v>20890.8</v>
      </c>
      <c r="F11" s="5">
        <f>Img3B_H!F11+Img3B_F!F11</f>
        <v>38311.74</v>
      </c>
      <c r="G11" s="5">
        <f>Img3B_H!G11+Img3B_F!G11</f>
        <v>53911.91</v>
      </c>
      <c r="H11" s="5">
        <f>Img3B_H!H11+Img3B_F!H11</f>
        <v>54767.880000000005</v>
      </c>
      <c r="I11" s="5">
        <f>Img3B_H!I11+Img3B_F!I11</f>
        <v>70315.3</v>
      </c>
      <c r="J11" s="12">
        <f>Img3B_H!J11+Img3B_F!J11</f>
        <v>275698.33</v>
      </c>
    </row>
    <row r="12" spans="1:10" x14ac:dyDescent="0.25">
      <c r="A12" s="19" t="s">
        <v>108</v>
      </c>
      <c r="B12" s="5">
        <f>Img3B_H!B12+Img3B_F!B12</f>
        <v>538.12</v>
      </c>
      <c r="C12" s="5">
        <f>Img3B_H!C12+Img3B_F!C12</f>
        <v>24600.959999999999</v>
      </c>
      <c r="D12" s="5">
        <f>Img3B_H!D12+Img3B_F!D12</f>
        <v>62872.4</v>
      </c>
      <c r="E12" s="5">
        <f>Img3B_H!E12+Img3B_F!E12</f>
        <v>96947.05</v>
      </c>
      <c r="F12" s="5">
        <f>Img3B_H!F12+Img3B_F!F12</f>
        <v>245833.46</v>
      </c>
      <c r="G12" s="5">
        <f>Img3B_H!G12+Img3B_F!G12</f>
        <v>165885.02000000002</v>
      </c>
      <c r="H12" s="5">
        <f>Img3B_H!H12+Img3B_F!H12</f>
        <v>52196.130000000005</v>
      </c>
      <c r="I12" s="5">
        <f>Img3B_H!I12+Img3B_F!I12</f>
        <v>264868.85000000003</v>
      </c>
      <c r="J12" s="12">
        <f>Img3B_H!J12+Img3B_F!J12</f>
        <v>913741.99</v>
      </c>
    </row>
    <row r="13" spans="1:10" x14ac:dyDescent="0.25">
      <c r="A13" s="19" t="s">
        <v>109</v>
      </c>
      <c r="B13" s="5">
        <f>Img3B_H!B13+Img3B_F!B13</f>
        <v>445.51</v>
      </c>
      <c r="C13" s="5">
        <f>Img3B_H!C13+Img3B_F!C13</f>
        <v>18975.12</v>
      </c>
      <c r="D13" s="5">
        <f>Img3B_H!D13+Img3B_F!D13</f>
        <v>5809.78</v>
      </c>
      <c r="E13" s="5">
        <f>Img3B_H!E13+Img3B_F!E13</f>
        <v>13582.45</v>
      </c>
      <c r="F13" s="5">
        <f>Img3B_H!F13+Img3B_F!F13</f>
        <v>25278.5</v>
      </c>
      <c r="G13" s="5">
        <f>Img3B_H!G13+Img3B_F!G13</f>
        <v>71042.070000000007</v>
      </c>
      <c r="H13" s="5">
        <f>Img3B_H!H13+Img3B_F!H13</f>
        <v>26521.809999999998</v>
      </c>
      <c r="I13" s="5">
        <f>Img3B_H!I13+Img3B_F!I13</f>
        <v>85219.78</v>
      </c>
      <c r="J13" s="12">
        <f>Img3B_H!J13+Img3B_F!J13</f>
        <v>246875.02000000002</v>
      </c>
    </row>
    <row r="14" spans="1:10" x14ac:dyDescent="0.25">
      <c r="A14" s="19" t="s">
        <v>110</v>
      </c>
      <c r="B14" s="5">
        <f>Img3B_H!B14+Img3B_F!B14</f>
        <v>892.36</v>
      </c>
      <c r="C14" s="5">
        <f>Img3B_H!C14+Img3B_F!C14</f>
        <v>43457.979999999996</v>
      </c>
      <c r="D14" s="5">
        <f>Img3B_H!D14+Img3B_F!D14</f>
        <v>106919.6</v>
      </c>
      <c r="E14" s="5">
        <f>Img3B_H!E14+Img3B_F!E14</f>
        <v>99575.87</v>
      </c>
      <c r="F14" s="5">
        <f>Img3B_H!F14+Img3B_F!F14</f>
        <v>160014.5</v>
      </c>
      <c r="G14" s="5">
        <f>Img3B_H!G14+Img3B_F!G14</f>
        <v>119035.08</v>
      </c>
      <c r="H14" s="5">
        <f>Img3B_H!H14+Img3B_F!H14</f>
        <v>81416.53</v>
      </c>
      <c r="I14" s="5">
        <f>Img3B_H!I14+Img3B_F!I14</f>
        <v>291179.74</v>
      </c>
      <c r="J14" s="12">
        <f>Img3B_H!J14+Img3B_F!J14</f>
        <v>902491.65999999992</v>
      </c>
    </row>
    <row r="15" spans="1:10" x14ac:dyDescent="0.25">
      <c r="A15" s="20" t="s">
        <v>85</v>
      </c>
      <c r="B15" s="10">
        <f>Img3B_H!B15+Img3B_F!B15</f>
        <v>10808.199999999999</v>
      </c>
      <c r="C15" s="10">
        <f>Img3B_H!C15+Img3B_F!C15</f>
        <v>253375.06</v>
      </c>
      <c r="D15" s="10">
        <f>Img3B_H!D15+Img3B_F!D15</f>
        <v>466689.3</v>
      </c>
      <c r="E15" s="10">
        <f>Img3B_H!E15+Img3B_F!E15</f>
        <v>559897.34000000008</v>
      </c>
      <c r="F15" s="10">
        <f>Img3B_H!F15+Img3B_F!F15</f>
        <v>1018334.1299999999</v>
      </c>
      <c r="G15" s="10">
        <f>Img3B_H!G15+Img3B_F!G15</f>
        <v>989477.15000000014</v>
      </c>
      <c r="H15" s="10">
        <f>Img3B_H!H15+Img3B_F!H15</f>
        <v>1159073.74</v>
      </c>
      <c r="I15" s="10">
        <f>Img3B_H!I15+Img3B_F!I15</f>
        <v>1639109.94</v>
      </c>
      <c r="J15" s="13">
        <f>Img3B_H!J15+Img3B_F!J15</f>
        <v>6096764.8599999994</v>
      </c>
    </row>
    <row r="16" spans="1:10" x14ac:dyDescent="0.25">
      <c r="A16" s="48" t="s">
        <v>297</v>
      </c>
    </row>
    <row r="17" spans="1:2" x14ac:dyDescent="0.25">
      <c r="A17" s="48" t="s">
        <v>129</v>
      </c>
      <c r="B17" s="114"/>
    </row>
    <row r="18" spans="1:2" x14ac:dyDescent="0.25">
      <c r="A18" s="39" t="s">
        <v>748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124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852.84</v>
      </c>
      <c r="C4" s="5">
        <v>24780.639999999999</v>
      </c>
      <c r="D4" s="5">
        <v>12517.65</v>
      </c>
      <c r="E4" s="5">
        <v>27282.94</v>
      </c>
      <c r="F4" s="5">
        <v>12572.72</v>
      </c>
      <c r="G4" s="5">
        <v>117498.51</v>
      </c>
      <c r="H4" s="5">
        <v>89730.99</v>
      </c>
      <c r="I4" s="5">
        <v>32848.75</v>
      </c>
      <c r="J4" s="12">
        <f>SUM(B4:I4)</f>
        <v>318085.03999999998</v>
      </c>
    </row>
    <row r="5" spans="1:10" x14ac:dyDescent="0.25">
      <c r="A5" s="19" t="s">
        <v>101</v>
      </c>
      <c r="B5" s="5">
        <v>202.6</v>
      </c>
      <c r="C5" s="5">
        <v>6252.41</v>
      </c>
      <c r="D5" s="5">
        <v>12297.55</v>
      </c>
      <c r="E5" s="5">
        <v>8825.85</v>
      </c>
      <c r="F5" s="5">
        <v>5090.41</v>
      </c>
      <c r="G5" s="5">
        <v>13081.38</v>
      </c>
      <c r="H5" s="5">
        <v>77312.66</v>
      </c>
      <c r="I5" s="5">
        <v>18445.259999999998</v>
      </c>
      <c r="J5" s="12">
        <f t="shared" ref="J5:J14" si="0">SUM(B5:I5)</f>
        <v>141508.12</v>
      </c>
    </row>
    <row r="6" spans="1:10" x14ac:dyDescent="0.25">
      <c r="A6" s="19" t="s">
        <v>102</v>
      </c>
      <c r="B6" s="5">
        <v>382.38</v>
      </c>
      <c r="C6" s="5">
        <v>4546.49</v>
      </c>
      <c r="D6" s="5">
        <v>9761.08</v>
      </c>
      <c r="E6" s="5">
        <v>9428.9500000000007</v>
      </c>
      <c r="F6" s="5">
        <v>4288.71</v>
      </c>
      <c r="G6" s="5">
        <v>14866.7</v>
      </c>
      <c r="H6" s="5">
        <v>49308.17</v>
      </c>
      <c r="I6" s="5">
        <v>18371.740000000002</v>
      </c>
      <c r="J6" s="12">
        <f t="shared" si="0"/>
        <v>110954.22</v>
      </c>
    </row>
    <row r="7" spans="1:10" x14ac:dyDescent="0.25">
      <c r="A7" s="19" t="s">
        <v>103</v>
      </c>
      <c r="B7" s="5">
        <v>2384.16</v>
      </c>
      <c r="C7" s="5">
        <v>26253.119999999999</v>
      </c>
      <c r="D7" s="5">
        <v>48070.400000000001</v>
      </c>
      <c r="E7" s="5">
        <v>31779.119999999999</v>
      </c>
      <c r="F7" s="5">
        <v>18167.93</v>
      </c>
      <c r="G7" s="5">
        <v>57485.11</v>
      </c>
      <c r="H7" s="5">
        <v>80891.429999999993</v>
      </c>
      <c r="I7" s="5">
        <v>65117.4</v>
      </c>
      <c r="J7" s="12">
        <f t="shared" si="0"/>
        <v>330148.67</v>
      </c>
    </row>
    <row r="8" spans="1:10" x14ac:dyDescent="0.25">
      <c r="A8" s="19" t="s">
        <v>104</v>
      </c>
      <c r="B8" s="5">
        <v>467.69</v>
      </c>
      <c r="C8" s="5">
        <v>7102</v>
      </c>
      <c r="D8" s="5">
        <v>9952.42</v>
      </c>
      <c r="E8" s="5">
        <v>10313.959999999999</v>
      </c>
      <c r="F8" s="5">
        <v>9676.26</v>
      </c>
      <c r="G8" s="5">
        <v>28984.14</v>
      </c>
      <c r="H8" s="5">
        <v>17647.03</v>
      </c>
      <c r="I8" s="5">
        <v>46533.95</v>
      </c>
      <c r="J8" s="12">
        <f t="shared" si="0"/>
        <v>130677.45</v>
      </c>
    </row>
    <row r="9" spans="1:10" x14ac:dyDescent="0.25">
      <c r="A9" s="19" t="s">
        <v>105</v>
      </c>
      <c r="B9" s="5">
        <v>163.12</v>
      </c>
      <c r="C9" s="5">
        <v>23562.34</v>
      </c>
      <c r="D9" s="5">
        <v>26829.27</v>
      </c>
      <c r="E9" s="5">
        <v>35750.29</v>
      </c>
      <c r="F9" s="5">
        <v>44327.83</v>
      </c>
      <c r="G9" s="5">
        <v>108893.46</v>
      </c>
      <c r="H9" s="5">
        <v>101889.53</v>
      </c>
      <c r="I9" s="5">
        <v>67965.48</v>
      </c>
      <c r="J9" s="12">
        <f t="shared" si="0"/>
        <v>409381.31999999995</v>
      </c>
    </row>
    <row r="10" spans="1:10" x14ac:dyDescent="0.25">
      <c r="A10" s="19" t="s">
        <v>106</v>
      </c>
      <c r="B10" s="5">
        <v>993.9</v>
      </c>
      <c r="C10" s="5">
        <v>23873.02</v>
      </c>
      <c r="D10" s="5">
        <v>32314.57</v>
      </c>
      <c r="E10" s="5">
        <v>35781.75</v>
      </c>
      <c r="F10" s="5">
        <v>30385.8</v>
      </c>
      <c r="G10" s="5">
        <v>121505.11</v>
      </c>
      <c r="H10" s="5">
        <v>84121.97</v>
      </c>
      <c r="I10" s="5">
        <v>53452.05</v>
      </c>
      <c r="J10" s="12">
        <f t="shared" si="0"/>
        <v>382428.17</v>
      </c>
    </row>
    <row r="11" spans="1:10" x14ac:dyDescent="0.25">
      <c r="A11" s="19" t="s">
        <v>107</v>
      </c>
      <c r="B11" s="5">
        <v>117.23</v>
      </c>
      <c r="C11" s="5">
        <v>13551.02</v>
      </c>
      <c r="D11" s="5">
        <v>15035.84</v>
      </c>
      <c r="E11" s="5">
        <v>12819.13</v>
      </c>
      <c r="F11" s="5">
        <v>13923.51</v>
      </c>
      <c r="G11" s="5">
        <v>47435.83</v>
      </c>
      <c r="H11" s="5">
        <v>34890.33</v>
      </c>
      <c r="I11" s="5">
        <v>22057.58</v>
      </c>
      <c r="J11" s="12">
        <f t="shared" si="0"/>
        <v>159830.47000000003</v>
      </c>
    </row>
    <row r="12" spans="1:10" x14ac:dyDescent="0.25">
      <c r="A12" s="19" t="s">
        <v>108</v>
      </c>
      <c r="B12" s="5">
        <v>274.87</v>
      </c>
      <c r="C12" s="5">
        <v>17460.259999999998</v>
      </c>
      <c r="D12" s="5">
        <v>41930.480000000003</v>
      </c>
      <c r="E12" s="5">
        <v>51148.62</v>
      </c>
      <c r="F12" s="5">
        <v>67158.91</v>
      </c>
      <c r="G12" s="5">
        <v>125022.22</v>
      </c>
      <c r="H12" s="5">
        <v>31031.99</v>
      </c>
      <c r="I12" s="5">
        <v>112252.71</v>
      </c>
      <c r="J12" s="12">
        <f t="shared" si="0"/>
        <v>446280.06</v>
      </c>
    </row>
    <row r="13" spans="1:10" x14ac:dyDescent="0.25">
      <c r="A13" s="19" t="s">
        <v>109</v>
      </c>
      <c r="B13" s="5">
        <v>387.84</v>
      </c>
      <c r="C13" s="5">
        <v>16720.05</v>
      </c>
      <c r="D13" s="5">
        <v>3807.49</v>
      </c>
      <c r="E13" s="5">
        <v>8455.86</v>
      </c>
      <c r="F13" s="5">
        <v>7336.94</v>
      </c>
      <c r="G13" s="5">
        <v>57483.83</v>
      </c>
      <c r="H13" s="5">
        <v>16369.05</v>
      </c>
      <c r="I13" s="5">
        <v>19735.560000000001</v>
      </c>
      <c r="J13" s="12">
        <f t="shared" si="0"/>
        <v>130296.62000000001</v>
      </c>
    </row>
    <row r="14" spans="1:10" x14ac:dyDescent="0.25">
      <c r="A14" s="19" t="s">
        <v>110</v>
      </c>
      <c r="B14" s="5">
        <v>509.41</v>
      </c>
      <c r="C14" s="5">
        <v>28662.05</v>
      </c>
      <c r="D14" s="5">
        <v>58796.73</v>
      </c>
      <c r="E14" s="5">
        <v>43576.52</v>
      </c>
      <c r="F14" s="5">
        <v>46021.55</v>
      </c>
      <c r="G14" s="5">
        <v>83866.3</v>
      </c>
      <c r="H14" s="5">
        <v>38886.07</v>
      </c>
      <c r="I14" s="5">
        <v>109923.94</v>
      </c>
      <c r="J14" s="12">
        <f t="shared" si="0"/>
        <v>410242.57</v>
      </c>
    </row>
    <row r="15" spans="1:10" x14ac:dyDescent="0.25">
      <c r="A15" s="20" t="s">
        <v>85</v>
      </c>
      <c r="B15" s="10">
        <f>SUM(B4:B14)</f>
        <v>6736.0399999999991</v>
      </c>
      <c r="C15" s="10">
        <f t="shared" ref="C15:J15" si="1">SUM(C4:C14)</f>
        <v>192763.4</v>
      </c>
      <c r="D15" s="10">
        <f t="shared" si="1"/>
        <v>271313.48</v>
      </c>
      <c r="E15" s="10">
        <f t="shared" si="1"/>
        <v>275162.99000000005</v>
      </c>
      <c r="F15" s="10">
        <f t="shared" si="1"/>
        <v>258950.57</v>
      </c>
      <c r="G15" s="10">
        <f t="shared" si="1"/>
        <v>776122.59000000008</v>
      </c>
      <c r="H15" s="10">
        <f t="shared" si="1"/>
        <v>622079.22</v>
      </c>
      <c r="I15" s="10">
        <f t="shared" si="1"/>
        <v>566704.41999999993</v>
      </c>
      <c r="J15" s="13">
        <f t="shared" si="1"/>
        <v>2969832.7099999995</v>
      </c>
    </row>
    <row r="16" spans="1:10" x14ac:dyDescent="0.25">
      <c r="A16" s="48" t="s">
        <v>297</v>
      </c>
    </row>
    <row r="17" spans="1:9" x14ac:dyDescent="0.25">
      <c r="A17" s="48" t="s">
        <v>129</v>
      </c>
      <c r="B17" s="114"/>
      <c r="C17" s="114"/>
      <c r="D17" s="114"/>
      <c r="E17" s="114"/>
      <c r="F17" s="114"/>
      <c r="G17" s="114"/>
      <c r="H17" s="114"/>
      <c r="I17" s="114"/>
    </row>
    <row r="18" spans="1:9" x14ac:dyDescent="0.25">
      <c r="A18" s="39" t="s">
        <v>748</v>
      </c>
      <c r="B18" s="114"/>
      <c r="C18" s="114"/>
      <c r="D18" s="114"/>
      <c r="E18" s="114"/>
      <c r="F18" s="114"/>
      <c r="G18" s="114"/>
      <c r="H18" s="114"/>
      <c r="I18" s="114"/>
    </row>
    <row r="19" spans="1:9" x14ac:dyDescent="0.25">
      <c r="B19" s="114"/>
      <c r="C19" s="114"/>
      <c r="D19" s="114"/>
      <c r="E19" s="114"/>
      <c r="F19" s="114"/>
      <c r="G19" s="114"/>
      <c r="H19" s="114"/>
      <c r="I19" s="114"/>
    </row>
    <row r="20" spans="1:9" x14ac:dyDescent="0.25">
      <c r="B20" s="114"/>
      <c r="C20" s="114"/>
      <c r="D20" s="114"/>
      <c r="E20" s="114"/>
      <c r="F20" s="114"/>
      <c r="G20" s="114"/>
      <c r="H20" s="114"/>
      <c r="I20" s="114"/>
    </row>
    <row r="21" spans="1:9" x14ac:dyDescent="0.25">
      <c r="B21" s="114"/>
      <c r="C21" s="114"/>
      <c r="D21" s="114"/>
      <c r="E21" s="114"/>
      <c r="F21" s="114"/>
      <c r="G21" s="114"/>
      <c r="H21" s="114"/>
      <c r="I21" s="114"/>
    </row>
    <row r="22" spans="1:9" x14ac:dyDescent="0.25">
      <c r="B22" s="114"/>
      <c r="C22" s="114"/>
      <c r="D22" s="114"/>
      <c r="E22" s="114"/>
      <c r="F22" s="114"/>
      <c r="G22" s="114"/>
      <c r="H22" s="114"/>
      <c r="I22" s="114"/>
    </row>
    <row r="23" spans="1:9" x14ac:dyDescent="0.25">
      <c r="B23" s="114"/>
      <c r="C23" s="114"/>
      <c r="D23" s="114"/>
      <c r="E23" s="114"/>
      <c r="F23" s="114"/>
      <c r="G23" s="114"/>
      <c r="H23" s="114"/>
      <c r="I23" s="114"/>
    </row>
    <row r="24" spans="1:9" x14ac:dyDescent="0.25">
      <c r="B24" s="114"/>
      <c r="C24" s="114"/>
      <c r="D24" s="114"/>
      <c r="E24" s="114"/>
      <c r="F24" s="114"/>
      <c r="G24" s="114"/>
      <c r="H24" s="114"/>
      <c r="I24" s="114"/>
    </row>
    <row r="25" spans="1:9" x14ac:dyDescent="0.25">
      <c r="B25" s="114"/>
      <c r="C25" s="114"/>
      <c r="D25" s="114"/>
      <c r="E25" s="114"/>
      <c r="F25" s="114"/>
      <c r="G25" s="114"/>
      <c r="H25" s="114"/>
      <c r="I25" s="114"/>
    </row>
    <row r="26" spans="1:9" x14ac:dyDescent="0.25">
      <c r="B26" s="114"/>
      <c r="C26" s="114"/>
      <c r="D26" s="114"/>
      <c r="E26" s="114"/>
      <c r="F26" s="114"/>
      <c r="G26" s="114"/>
      <c r="H26" s="114"/>
      <c r="I26" s="114"/>
    </row>
    <row r="27" spans="1:9" x14ac:dyDescent="0.25">
      <c r="B27" s="114"/>
      <c r="C27" s="114"/>
      <c r="D27" s="114"/>
      <c r="E27" s="114"/>
      <c r="F27" s="114"/>
      <c r="G27" s="114"/>
      <c r="H27" s="114"/>
      <c r="I27" s="114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125</v>
      </c>
    </row>
    <row r="2" spans="1:10" x14ac:dyDescent="0.25">
      <c r="A2" s="3" t="s">
        <v>750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390.3</v>
      </c>
      <c r="C4" s="5">
        <v>5621.33</v>
      </c>
      <c r="D4" s="5">
        <v>7831.86</v>
      </c>
      <c r="E4" s="5">
        <v>20368.849999999999</v>
      </c>
      <c r="F4" s="5">
        <v>100893.31</v>
      </c>
      <c r="G4" s="5">
        <v>34318.589999999997</v>
      </c>
      <c r="H4" s="5">
        <v>81805.320000000007</v>
      </c>
      <c r="I4" s="5">
        <v>52340.47</v>
      </c>
      <c r="J4" s="12">
        <f>SUM(B4:I4)</f>
        <v>303570.03000000003</v>
      </c>
    </row>
    <row r="5" spans="1:10" x14ac:dyDescent="0.25">
      <c r="A5" s="19" t="s">
        <v>101</v>
      </c>
      <c r="B5" s="5">
        <v>126.91</v>
      </c>
      <c r="C5" s="5">
        <v>1838.71</v>
      </c>
      <c r="D5" s="5">
        <v>8864.14</v>
      </c>
      <c r="E5" s="5">
        <v>8100.74</v>
      </c>
      <c r="F5" s="5">
        <v>14712.53</v>
      </c>
      <c r="G5" s="5">
        <v>3313.97</v>
      </c>
      <c r="H5" s="5">
        <v>73995.14</v>
      </c>
      <c r="I5" s="5">
        <v>34076.93</v>
      </c>
      <c r="J5" s="12">
        <f t="shared" ref="J5:J14" si="0">SUM(B5:I5)</f>
        <v>145029.07</v>
      </c>
    </row>
    <row r="6" spans="1:10" x14ac:dyDescent="0.25">
      <c r="A6" s="19" t="s">
        <v>102</v>
      </c>
      <c r="B6" s="5">
        <v>273.68</v>
      </c>
      <c r="C6" s="5">
        <v>1856.05</v>
      </c>
      <c r="D6" s="5">
        <v>8360.7900000000009</v>
      </c>
      <c r="E6" s="5">
        <v>10928.23</v>
      </c>
      <c r="F6" s="5">
        <v>18473.12</v>
      </c>
      <c r="G6" s="5">
        <v>4255.12</v>
      </c>
      <c r="H6" s="5">
        <v>63383.83</v>
      </c>
      <c r="I6" s="5">
        <v>29383.01</v>
      </c>
      <c r="J6" s="12">
        <f t="shared" si="0"/>
        <v>136913.83000000002</v>
      </c>
    </row>
    <row r="7" spans="1:10" x14ac:dyDescent="0.25">
      <c r="A7" s="19" t="s">
        <v>103</v>
      </c>
      <c r="B7" s="5">
        <v>1810.2</v>
      </c>
      <c r="C7" s="5">
        <v>13278.67</v>
      </c>
      <c r="D7" s="5">
        <v>46573.13</v>
      </c>
      <c r="E7" s="5">
        <v>54341.81</v>
      </c>
      <c r="F7" s="5">
        <v>67230.64</v>
      </c>
      <c r="G7" s="5">
        <v>15829.83</v>
      </c>
      <c r="H7" s="5">
        <v>104925.66</v>
      </c>
      <c r="I7" s="5">
        <v>107672.52</v>
      </c>
      <c r="J7" s="12">
        <f t="shared" si="0"/>
        <v>411662.46</v>
      </c>
    </row>
    <row r="8" spans="1:10" x14ac:dyDescent="0.25">
      <c r="A8" s="19" t="s">
        <v>104</v>
      </c>
      <c r="B8" s="5">
        <v>427.1</v>
      </c>
      <c r="C8" s="5">
        <v>3403.82</v>
      </c>
      <c r="D8" s="5">
        <v>13348.08</v>
      </c>
      <c r="E8" s="5">
        <v>19046.810000000001</v>
      </c>
      <c r="F8" s="5">
        <v>33360.65</v>
      </c>
      <c r="G8" s="5">
        <v>9601.0499999999993</v>
      </c>
      <c r="H8" s="5">
        <v>21208.47</v>
      </c>
      <c r="I8" s="5">
        <v>68089.86</v>
      </c>
      <c r="J8" s="12">
        <f t="shared" si="0"/>
        <v>168485.84</v>
      </c>
    </row>
    <row r="9" spans="1:10" x14ac:dyDescent="0.25">
      <c r="A9" s="19" t="s">
        <v>105</v>
      </c>
      <c r="B9" s="5">
        <v>99.96</v>
      </c>
      <c r="C9" s="5">
        <v>4308.05</v>
      </c>
      <c r="D9" s="5">
        <v>16087.61</v>
      </c>
      <c r="E9" s="5">
        <v>30677.59</v>
      </c>
      <c r="F9" s="5">
        <v>97455.45</v>
      </c>
      <c r="G9" s="5">
        <v>21988.880000000001</v>
      </c>
      <c r="H9" s="5">
        <v>58753.38</v>
      </c>
      <c r="I9" s="5">
        <v>168339.71</v>
      </c>
      <c r="J9" s="12">
        <f t="shared" si="0"/>
        <v>397710.63</v>
      </c>
    </row>
    <row r="10" spans="1:10" x14ac:dyDescent="0.25">
      <c r="A10" s="19" t="s">
        <v>106</v>
      </c>
      <c r="B10" s="5">
        <v>197.53</v>
      </c>
      <c r="C10" s="5">
        <v>4607.79</v>
      </c>
      <c r="D10" s="5">
        <v>15994.67</v>
      </c>
      <c r="E10" s="5">
        <v>26274.28</v>
      </c>
      <c r="F10" s="5">
        <v>92260.57</v>
      </c>
      <c r="G10" s="5">
        <v>27981.22</v>
      </c>
      <c r="H10" s="5">
        <v>39197.81</v>
      </c>
      <c r="I10" s="5">
        <v>164889.14000000001</v>
      </c>
      <c r="J10" s="12">
        <f t="shared" si="0"/>
        <v>371403.01</v>
      </c>
    </row>
    <row r="11" spans="1:10" x14ac:dyDescent="0.25">
      <c r="A11" s="19" t="s">
        <v>107</v>
      </c>
      <c r="B11" s="5">
        <v>42.61</v>
      </c>
      <c r="C11" s="5">
        <v>1505.54</v>
      </c>
      <c r="D11" s="5">
        <v>7248.46</v>
      </c>
      <c r="E11" s="5">
        <v>8071.67</v>
      </c>
      <c r="F11" s="5">
        <v>24388.23</v>
      </c>
      <c r="G11" s="5">
        <v>6476.08</v>
      </c>
      <c r="H11" s="5">
        <v>19877.55</v>
      </c>
      <c r="I11" s="5">
        <v>48257.72</v>
      </c>
      <c r="J11" s="12">
        <f t="shared" si="0"/>
        <v>115867.86</v>
      </c>
    </row>
    <row r="12" spans="1:10" x14ac:dyDescent="0.25">
      <c r="A12" s="19" t="s">
        <v>108</v>
      </c>
      <c r="B12" s="5">
        <v>263.25</v>
      </c>
      <c r="C12" s="5">
        <v>7140.7</v>
      </c>
      <c r="D12" s="5">
        <v>20941.919999999998</v>
      </c>
      <c r="E12" s="5">
        <v>45798.43</v>
      </c>
      <c r="F12" s="5">
        <v>178674.55</v>
      </c>
      <c r="G12" s="5">
        <v>40862.800000000003</v>
      </c>
      <c r="H12" s="5">
        <v>21164.14</v>
      </c>
      <c r="I12" s="5">
        <v>152616.14000000001</v>
      </c>
      <c r="J12" s="12">
        <f t="shared" si="0"/>
        <v>467461.93</v>
      </c>
    </row>
    <row r="13" spans="1:10" x14ac:dyDescent="0.25">
      <c r="A13" s="19" t="s">
        <v>109</v>
      </c>
      <c r="B13" s="5">
        <v>57.67</v>
      </c>
      <c r="C13" s="5">
        <v>2255.0700000000002</v>
      </c>
      <c r="D13" s="5">
        <v>2002.29</v>
      </c>
      <c r="E13" s="5">
        <v>5126.59</v>
      </c>
      <c r="F13" s="5">
        <v>17941.560000000001</v>
      </c>
      <c r="G13" s="5">
        <v>13558.24</v>
      </c>
      <c r="H13" s="5">
        <v>10152.76</v>
      </c>
      <c r="I13" s="5">
        <v>65484.22</v>
      </c>
      <c r="J13" s="12">
        <f t="shared" si="0"/>
        <v>116578.4</v>
      </c>
    </row>
    <row r="14" spans="1:10" x14ac:dyDescent="0.25">
      <c r="A14" s="19" t="s">
        <v>110</v>
      </c>
      <c r="B14" s="5">
        <v>382.95</v>
      </c>
      <c r="C14" s="5">
        <v>14795.93</v>
      </c>
      <c r="D14" s="5">
        <v>48122.87</v>
      </c>
      <c r="E14" s="5">
        <v>55999.35</v>
      </c>
      <c r="F14" s="5">
        <v>113992.95</v>
      </c>
      <c r="G14" s="5">
        <v>35168.78</v>
      </c>
      <c r="H14" s="5">
        <v>42530.46</v>
      </c>
      <c r="I14" s="5">
        <v>181255.8</v>
      </c>
      <c r="J14" s="12">
        <f t="shared" si="0"/>
        <v>492249.08999999997</v>
      </c>
    </row>
    <row r="15" spans="1:10" x14ac:dyDescent="0.25">
      <c r="A15" s="20" t="s">
        <v>85</v>
      </c>
      <c r="B15" s="10">
        <f>SUM(B4:B14)</f>
        <v>4072.1600000000003</v>
      </c>
      <c r="C15" s="10">
        <f t="shared" ref="C15:J15" si="1">SUM(C4:C14)</f>
        <v>60611.659999999996</v>
      </c>
      <c r="D15" s="10">
        <f t="shared" si="1"/>
        <v>195375.82</v>
      </c>
      <c r="E15" s="10">
        <f t="shared" si="1"/>
        <v>284734.34999999998</v>
      </c>
      <c r="F15" s="10">
        <f t="shared" si="1"/>
        <v>759383.55999999994</v>
      </c>
      <c r="G15" s="10">
        <f t="shared" si="1"/>
        <v>213354.56</v>
      </c>
      <c r="H15" s="10">
        <f t="shared" si="1"/>
        <v>536994.52</v>
      </c>
      <c r="I15" s="10">
        <f t="shared" si="1"/>
        <v>1072405.52</v>
      </c>
      <c r="J15" s="13">
        <f t="shared" si="1"/>
        <v>3126932.1500000004</v>
      </c>
    </row>
    <row r="16" spans="1:10" x14ac:dyDescent="0.25">
      <c r="A16" s="48" t="s">
        <v>297</v>
      </c>
    </row>
    <row r="17" spans="1:9" x14ac:dyDescent="0.25">
      <c r="A17" s="48" t="s">
        <v>129</v>
      </c>
      <c r="B17" s="114"/>
      <c r="C17" s="114"/>
      <c r="D17" s="114"/>
      <c r="E17" s="114"/>
      <c r="F17" s="114"/>
      <c r="G17" s="114"/>
      <c r="H17" s="114"/>
      <c r="I17" s="114"/>
    </row>
    <row r="18" spans="1:9" x14ac:dyDescent="0.25">
      <c r="A18" s="39" t="s">
        <v>748</v>
      </c>
      <c r="B18" s="114"/>
      <c r="C18" s="114"/>
      <c r="D18" s="114"/>
      <c r="E18" s="114"/>
      <c r="F18" s="114"/>
      <c r="G18" s="114"/>
      <c r="H18" s="114"/>
      <c r="I18" s="114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7" width="11.7109375" style="2" bestFit="1" customWidth="1"/>
    <col min="8" max="16384" width="11.42578125" style="2"/>
  </cols>
  <sheetData>
    <row r="1" spans="1:6" x14ac:dyDescent="0.25">
      <c r="A1" s="1" t="s">
        <v>115</v>
      </c>
    </row>
    <row r="2" spans="1:6" x14ac:dyDescent="0.25">
      <c r="A2" s="3" t="s">
        <v>69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30" t="s">
        <v>85</v>
      </c>
    </row>
    <row r="4" spans="1:6" x14ac:dyDescent="0.25">
      <c r="A4" s="17" t="s">
        <v>86</v>
      </c>
      <c r="B4" s="5">
        <f>Nat1_H!B4+Nat1_F!B4</f>
        <v>0</v>
      </c>
      <c r="C4" s="5">
        <f>Nat1_H!C4+Nat1_F!C4</f>
        <v>0</v>
      </c>
      <c r="D4" s="5">
        <f>Nat1_H!D4+Nat1_F!D4</f>
        <v>0</v>
      </c>
      <c r="E4" s="5">
        <f>Nat1_H!E4+Nat1_F!E4</f>
        <v>0</v>
      </c>
      <c r="F4" s="11">
        <f>Nat1_H!F4+Nat1_F!F4</f>
        <v>0</v>
      </c>
    </row>
    <row r="5" spans="1:6" x14ac:dyDescent="0.25">
      <c r="A5" s="19" t="s">
        <v>87</v>
      </c>
      <c r="B5" s="5">
        <f>Nat1_H!B5+Nat1_F!B5</f>
        <v>72049.399999999994</v>
      </c>
      <c r="C5" s="5">
        <f>Nat1_H!C5+Nat1_F!C5</f>
        <v>137538.39000000001</v>
      </c>
      <c r="D5" s="5">
        <f>Nat1_H!D5+Nat1_F!D5</f>
        <v>1232470.19</v>
      </c>
      <c r="E5" s="5">
        <f>Nat1_H!E5+Nat1_F!E5</f>
        <v>952037.29</v>
      </c>
      <c r="F5" s="12">
        <f>Nat1_H!F5+Nat1_F!F5</f>
        <v>2394095.27</v>
      </c>
    </row>
    <row r="6" spans="1:6" x14ac:dyDescent="0.25">
      <c r="A6" s="19" t="s">
        <v>88</v>
      </c>
      <c r="B6" s="5">
        <f>Nat1_H!B6+Nat1_F!B6</f>
        <v>26700.199999999997</v>
      </c>
      <c r="C6" s="5">
        <f>Nat1_H!C6+Nat1_F!C6</f>
        <v>28791.07</v>
      </c>
      <c r="D6" s="5">
        <f>Nat1_H!D6+Nat1_F!D6</f>
        <v>228380.19</v>
      </c>
      <c r="E6" s="5">
        <f>Nat1_H!E6+Nat1_F!E6</f>
        <v>191517.14</v>
      </c>
      <c r="F6" s="12">
        <f>Nat1_H!F6+Nat1_F!F6</f>
        <v>475388.6</v>
      </c>
    </row>
    <row r="7" spans="1:6" x14ac:dyDescent="0.25">
      <c r="A7" s="19" t="s">
        <v>89</v>
      </c>
      <c r="B7" s="5">
        <f>Nat1_H!B7+Nat1_F!B7</f>
        <v>15818.58</v>
      </c>
      <c r="C7" s="5">
        <f>Nat1_H!C7+Nat1_F!C7</f>
        <v>12093.41</v>
      </c>
      <c r="D7" s="5">
        <f>Nat1_H!D7+Nat1_F!D7</f>
        <v>62731.350000000006</v>
      </c>
      <c r="E7" s="5">
        <f>Nat1_H!E7+Nat1_F!E7</f>
        <v>85403.739999999991</v>
      </c>
      <c r="F7" s="12">
        <f>Nat1_H!F7+Nat1_F!F7</f>
        <v>176047.08000000002</v>
      </c>
    </row>
    <row r="8" spans="1:6" x14ac:dyDescent="0.25">
      <c r="A8" s="19" t="s">
        <v>90</v>
      </c>
      <c r="B8" s="5">
        <f>Nat1_H!B8+Nat1_F!B8</f>
        <v>17734.23</v>
      </c>
      <c r="C8" s="5">
        <f>Nat1_H!C8+Nat1_F!C8</f>
        <v>9610.67</v>
      </c>
      <c r="D8" s="5">
        <f>Nat1_H!D8+Nat1_F!D8</f>
        <v>55596.06</v>
      </c>
      <c r="E8" s="5">
        <f>Nat1_H!E8+Nat1_F!E8</f>
        <v>60638.559999999998</v>
      </c>
      <c r="F8" s="12">
        <f>Nat1_H!F8+Nat1_F!F8</f>
        <v>143579.51999999999</v>
      </c>
    </row>
    <row r="9" spans="1:6" x14ac:dyDescent="0.25">
      <c r="A9" s="19" t="s">
        <v>91</v>
      </c>
      <c r="B9" s="5">
        <f>Nat1_H!B9+Nat1_F!B9</f>
        <v>46176.509999999995</v>
      </c>
      <c r="C9" s="5">
        <f>Nat1_H!C9+Nat1_F!C9</f>
        <v>50460.55</v>
      </c>
      <c r="D9" s="5">
        <f>Nat1_H!D9+Nat1_F!D9</f>
        <v>289541.25</v>
      </c>
      <c r="E9" s="5">
        <f>Nat1_H!E9+Nat1_F!E9</f>
        <v>178863.76</v>
      </c>
      <c r="F9" s="12">
        <f>Nat1_H!F9+Nat1_F!F9</f>
        <v>565042.07000000007</v>
      </c>
    </row>
    <row r="10" spans="1:6" x14ac:dyDescent="0.25">
      <c r="A10" s="19" t="s">
        <v>92</v>
      </c>
      <c r="B10" s="5">
        <f>Nat1_H!B10+Nat1_F!B10</f>
        <v>27684.879999999997</v>
      </c>
      <c r="C10" s="5">
        <f>Nat1_H!C10+Nat1_F!C10</f>
        <v>27976.21</v>
      </c>
      <c r="D10" s="5">
        <f>Nat1_H!D10+Nat1_F!D10</f>
        <v>100793.25</v>
      </c>
      <c r="E10" s="5">
        <f>Nat1_H!E10+Nat1_F!E10</f>
        <v>33752.15</v>
      </c>
      <c r="F10" s="12">
        <f>Nat1_H!F10+Nat1_F!F10</f>
        <v>190206.49</v>
      </c>
    </row>
    <row r="11" spans="1:6" x14ac:dyDescent="0.25">
      <c r="A11" s="19" t="s">
        <v>93</v>
      </c>
      <c r="B11" s="5">
        <f>Nat1_H!B11+Nat1_F!B11</f>
        <v>12602.04</v>
      </c>
      <c r="C11" s="5">
        <f>Nat1_H!C11+Nat1_F!C11</f>
        <v>25837.97</v>
      </c>
      <c r="D11" s="5">
        <f>Nat1_H!D11+Nat1_F!D11</f>
        <v>231813.68</v>
      </c>
      <c r="E11" s="5">
        <f>Nat1_H!E11+Nat1_F!E11</f>
        <v>163925.43</v>
      </c>
      <c r="F11" s="12">
        <f>Nat1_H!F11+Nat1_F!F11</f>
        <v>434179.12</v>
      </c>
    </row>
    <row r="12" spans="1:6" x14ac:dyDescent="0.25">
      <c r="A12" s="19" t="s">
        <v>94</v>
      </c>
      <c r="B12" s="5">
        <f>Nat1_H!B12+Nat1_F!B12</f>
        <v>10859.05</v>
      </c>
      <c r="C12" s="5">
        <f>Nat1_H!C12+Nat1_F!C12</f>
        <v>40248.020000000004</v>
      </c>
      <c r="D12" s="5">
        <f>Nat1_H!D12+Nat1_F!D12</f>
        <v>214944.12</v>
      </c>
      <c r="E12" s="5">
        <f>Nat1_H!E12+Nat1_F!E12</f>
        <v>128901.51999999999</v>
      </c>
      <c r="F12" s="12">
        <f>Nat1_H!F12+Nat1_F!F12</f>
        <v>394952.70999999996</v>
      </c>
    </row>
    <row r="13" spans="1:6" x14ac:dyDescent="0.25">
      <c r="A13" s="19" t="s">
        <v>95</v>
      </c>
      <c r="B13" s="5">
        <f>Nat1_H!B13+Nat1_F!B13</f>
        <v>4875.63</v>
      </c>
      <c r="C13" s="5">
        <f>Nat1_H!C13+Nat1_F!C13</f>
        <v>11240.52</v>
      </c>
      <c r="D13" s="5">
        <f>Nat1_H!D13+Nat1_F!D13</f>
        <v>94928.94</v>
      </c>
      <c r="E13" s="5">
        <f>Nat1_H!E13+Nat1_F!E13</f>
        <v>39039.14</v>
      </c>
      <c r="F13" s="12">
        <f>Nat1_H!F13+Nat1_F!F13</f>
        <v>150084.22999999998</v>
      </c>
    </row>
    <row r="14" spans="1:6" x14ac:dyDescent="0.25">
      <c r="A14" s="19" t="s">
        <v>96</v>
      </c>
      <c r="B14" s="5">
        <f>Nat1_H!B14+Nat1_F!B14</f>
        <v>32179.11</v>
      </c>
      <c r="C14" s="5">
        <f>Nat1_H!C14+Nat1_F!C14</f>
        <v>80200.75</v>
      </c>
      <c r="D14" s="5">
        <f>Nat1_H!D14+Nat1_F!D14</f>
        <v>335753.06</v>
      </c>
      <c r="E14" s="5">
        <f>Nat1_H!E14+Nat1_F!E14</f>
        <v>66078.05</v>
      </c>
      <c r="F14" s="12">
        <f>Nat1_H!F14+Nat1_F!F14</f>
        <v>514210.97</v>
      </c>
    </row>
    <row r="15" spans="1:6" x14ac:dyDescent="0.25">
      <c r="A15" s="19" t="s">
        <v>97</v>
      </c>
      <c r="B15" s="5">
        <f>Nat1_H!B15+Nat1_F!B15</f>
        <v>5124.09</v>
      </c>
      <c r="C15" s="5">
        <f>Nat1_H!C15+Nat1_F!C15</f>
        <v>14493.13</v>
      </c>
      <c r="D15" s="5">
        <f>Nat1_H!D15+Nat1_F!D15</f>
        <v>112078.03</v>
      </c>
      <c r="E15" s="5">
        <f>Nat1_H!E15+Nat1_F!E15</f>
        <v>39430.21</v>
      </c>
      <c r="F15" s="12">
        <f>Nat1_H!F15+Nat1_F!F15</f>
        <v>171125.46000000002</v>
      </c>
    </row>
    <row r="16" spans="1:6" x14ac:dyDescent="0.25">
      <c r="A16" s="19" t="s">
        <v>98</v>
      </c>
      <c r="B16" s="5">
        <f>Nat1_H!B16+Nat1_F!B16</f>
        <v>32280.04</v>
      </c>
      <c r="C16" s="5">
        <f>Nat1_H!C16+Nat1_F!C16</f>
        <v>73640.820000000007</v>
      </c>
      <c r="D16" s="5">
        <f>Nat1_H!D16+Nat1_F!D16</f>
        <v>307939.76</v>
      </c>
      <c r="E16" s="5">
        <f>Nat1_H!E16+Nat1_F!E16</f>
        <v>72737.72</v>
      </c>
      <c r="F16" s="12">
        <f>Nat1_H!F16+Nat1_F!F16</f>
        <v>486598.33999999997</v>
      </c>
    </row>
    <row r="17" spans="1:6" x14ac:dyDescent="0.25">
      <c r="A17" s="20" t="s">
        <v>85</v>
      </c>
      <c r="B17" s="10">
        <f>Nat1_H!B17+Nat1_F!B17</f>
        <v>304083.76</v>
      </c>
      <c r="C17" s="10">
        <f>Nat1_H!C17+Nat1_F!C17</f>
        <v>512131.51</v>
      </c>
      <c r="D17" s="10">
        <f>Nat1_H!D17+Nat1_F!D17</f>
        <v>3266969.88</v>
      </c>
      <c r="E17" s="10">
        <f>Nat1_H!E17+Nat1_F!E17</f>
        <v>2012324.7099999997</v>
      </c>
      <c r="F17" s="13">
        <f>Nat1_H!F17+Nat1_F!F17</f>
        <v>6095509.8600000013</v>
      </c>
    </row>
    <row r="18" spans="1:6" x14ac:dyDescent="0.25">
      <c r="A18" s="48" t="s">
        <v>298</v>
      </c>
      <c r="B18" s="40"/>
      <c r="C18" s="40"/>
      <c r="D18" s="40"/>
      <c r="E18" s="40"/>
      <c r="F18" s="40"/>
    </row>
    <row r="19" spans="1:6" x14ac:dyDescent="0.25">
      <c r="A19" s="48" t="s">
        <v>129</v>
      </c>
      <c r="B19" s="40"/>
      <c r="C19" s="40"/>
      <c r="D19" s="40"/>
      <c r="E19" s="40"/>
      <c r="F19" s="40"/>
    </row>
    <row r="20" spans="1:6" x14ac:dyDescent="0.25">
      <c r="A20" s="48" t="str">
        <f>IF(1&lt;2,"Lecture : " &amp;ROUND(D5,0)&amp;" immigrés de 25 à 54 ans sont devenus français par acquisition.","")</f>
        <v>Lecture : 1232470 immigrés de 25 à 54 ans sont devenus français par acquisition.</v>
      </c>
      <c r="B20" s="40"/>
      <c r="C20" s="40"/>
      <c r="D20" s="40"/>
      <c r="E20" s="40"/>
      <c r="F20" s="40"/>
    </row>
    <row r="21" spans="1:6" x14ac:dyDescent="0.25">
      <c r="A21" s="39" t="s">
        <v>744</v>
      </c>
      <c r="B21" s="40"/>
      <c r="C21" s="40"/>
      <c r="D21" s="40"/>
      <c r="E21" s="40"/>
      <c r="F21" s="40"/>
    </row>
    <row r="23" spans="1:6" x14ac:dyDescent="0.25">
      <c r="A23" s="3" t="s">
        <v>70</v>
      </c>
    </row>
    <row r="24" spans="1:6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6" x14ac:dyDescent="0.25">
      <c r="A25" s="17" t="s">
        <v>86</v>
      </c>
      <c r="B25" s="5">
        <f>Nat1_H!B25+Nat1_F!B25</f>
        <v>10841048.219999999</v>
      </c>
      <c r="C25" s="5">
        <f>Nat1_H!C25+Nat1_F!C25</f>
        <v>6924760.5800000001</v>
      </c>
      <c r="D25" s="5">
        <f>Nat1_H!D25+Nat1_F!D25</f>
        <v>21148983.710000001</v>
      </c>
      <c r="E25" s="5">
        <f>Nat1_H!E25+Nat1_F!E25</f>
        <v>18310086.149999999</v>
      </c>
      <c r="F25" s="11">
        <f>Nat1_H!F25+Nat1_F!F25</f>
        <v>57224878.659999996</v>
      </c>
    </row>
    <row r="26" spans="1:6" x14ac:dyDescent="0.25">
      <c r="A26" s="19" t="s">
        <v>87</v>
      </c>
      <c r="B26" s="5">
        <f>Nat1_H!B26+Nat1_F!B26</f>
        <v>42707.98</v>
      </c>
      <c r="C26" s="5">
        <f>Nat1_H!C26+Nat1_F!C26</f>
        <v>122130.64</v>
      </c>
      <c r="D26" s="5">
        <f>Nat1_H!D26+Nat1_F!D26</f>
        <v>240442.23999999999</v>
      </c>
      <c r="E26" s="5">
        <f>Nat1_H!E26+Nat1_F!E26</f>
        <v>133532.16999999998</v>
      </c>
      <c r="F26" s="12">
        <f>Nat1_H!F26+Nat1_F!F26</f>
        <v>538813.03</v>
      </c>
    </row>
    <row r="27" spans="1:6" x14ac:dyDescent="0.25">
      <c r="A27" s="19" t="s">
        <v>88</v>
      </c>
      <c r="B27" s="5">
        <f>Nat1_H!B27+Nat1_F!B27</f>
        <v>36307.11</v>
      </c>
      <c r="C27" s="5">
        <f>Nat1_H!C27+Nat1_F!C27</f>
        <v>9553.630000000001</v>
      </c>
      <c r="D27" s="5">
        <f>Nat1_H!D27+Nat1_F!D27</f>
        <v>22969.440000000002</v>
      </c>
      <c r="E27" s="5">
        <f>Nat1_H!E27+Nat1_F!E27</f>
        <v>1533.8</v>
      </c>
      <c r="F27" s="12">
        <f>Nat1_H!F27+Nat1_F!F27</f>
        <v>70363.98</v>
      </c>
    </row>
    <row r="28" spans="1:6" x14ac:dyDescent="0.25">
      <c r="A28" s="19" t="s">
        <v>89</v>
      </c>
      <c r="B28" s="5">
        <f>Nat1_H!B28+Nat1_F!B28</f>
        <v>8168.7999999999993</v>
      </c>
      <c r="C28" s="5">
        <f>Nat1_H!C28+Nat1_F!C28</f>
        <v>1558.14</v>
      </c>
      <c r="D28" s="5">
        <f>Nat1_H!D28+Nat1_F!D28</f>
        <v>4952.03</v>
      </c>
      <c r="E28" s="5">
        <f>Nat1_H!E28+Nat1_F!E28</f>
        <v>3359.27</v>
      </c>
      <c r="F28" s="12">
        <f>Nat1_H!F28+Nat1_F!F28</f>
        <v>18038.240000000002</v>
      </c>
    </row>
    <row r="29" spans="1:6" x14ac:dyDescent="0.25">
      <c r="A29" s="19" t="s">
        <v>90</v>
      </c>
      <c r="B29" s="5">
        <f>Nat1_H!B29+Nat1_F!B29</f>
        <v>6558.5599999999995</v>
      </c>
      <c r="C29" s="5">
        <f>Nat1_H!C29+Nat1_F!C29</f>
        <v>828.07999999999993</v>
      </c>
      <c r="D29" s="5">
        <f>Nat1_H!D29+Nat1_F!D29</f>
        <v>4517.58</v>
      </c>
      <c r="E29" s="5">
        <f>Nat1_H!E29+Nat1_F!E29</f>
        <v>1354.67</v>
      </c>
      <c r="F29" s="12">
        <f>Nat1_H!F29+Nat1_F!F29</f>
        <v>13258.89</v>
      </c>
    </row>
    <row r="30" spans="1:6" x14ac:dyDescent="0.25">
      <c r="A30" s="19" t="s">
        <v>91</v>
      </c>
      <c r="B30" s="5">
        <f>Nat1_H!B30+Nat1_F!B30</f>
        <v>43796.9</v>
      </c>
      <c r="C30" s="5">
        <f>Nat1_H!C30+Nat1_F!C30</f>
        <v>4946.05</v>
      </c>
      <c r="D30" s="5">
        <f>Nat1_H!D30+Nat1_F!D30</f>
        <v>4563.7299999999996</v>
      </c>
      <c r="E30" s="5">
        <f>Nat1_H!E30+Nat1_F!E30</f>
        <v>3399.1400000000003</v>
      </c>
      <c r="F30" s="12">
        <f>Nat1_H!F30+Nat1_F!F30</f>
        <v>56705.820000000007</v>
      </c>
    </row>
    <row r="31" spans="1:6" x14ac:dyDescent="0.25">
      <c r="A31" s="19" t="s">
        <v>92</v>
      </c>
      <c r="B31" s="5">
        <f>Nat1_H!B31+Nat1_F!B31</f>
        <v>24439.16</v>
      </c>
      <c r="C31" s="5">
        <f>Nat1_H!C31+Nat1_F!C31</f>
        <v>1047.6199999999999</v>
      </c>
      <c r="D31" s="5">
        <f>Nat1_H!D31+Nat1_F!D31</f>
        <v>2292.0500000000002</v>
      </c>
      <c r="E31" s="5">
        <f>Nat1_H!E31+Nat1_F!E31</f>
        <v>1868.02</v>
      </c>
      <c r="F31" s="12">
        <f>Nat1_H!F31+Nat1_F!F31</f>
        <v>29646.85</v>
      </c>
    </row>
    <row r="32" spans="1:6" x14ac:dyDescent="0.25">
      <c r="A32" s="19" t="s">
        <v>93</v>
      </c>
      <c r="B32" s="5">
        <f>Nat1_H!B32+Nat1_F!B32</f>
        <v>60054.16</v>
      </c>
      <c r="C32" s="5">
        <f>Nat1_H!C32+Nat1_F!C32</f>
        <v>1134.9499999999998</v>
      </c>
      <c r="D32" s="5">
        <f>Nat1_H!D32+Nat1_F!D32</f>
        <v>4554.3099999999995</v>
      </c>
      <c r="E32" s="5">
        <f>Nat1_H!E32+Nat1_F!E32</f>
        <v>5473.4400000000005</v>
      </c>
      <c r="F32" s="12">
        <f>Nat1_H!F32+Nat1_F!F32</f>
        <v>71216.86</v>
      </c>
    </row>
    <row r="33" spans="1:6" x14ac:dyDescent="0.25">
      <c r="A33" s="19" t="s">
        <v>94</v>
      </c>
      <c r="B33" s="5">
        <f>Nat1_H!B33+Nat1_F!B33</f>
        <v>63156.119999999995</v>
      </c>
      <c r="C33" s="5">
        <f>Nat1_H!C33+Nat1_F!C33</f>
        <v>1698.91</v>
      </c>
      <c r="D33" s="5">
        <f>Nat1_H!D33+Nat1_F!D33</f>
        <v>3572.72</v>
      </c>
      <c r="E33" s="5">
        <f>Nat1_H!E33+Nat1_F!E33</f>
        <v>1297.83</v>
      </c>
      <c r="F33" s="12">
        <f>Nat1_H!F33+Nat1_F!F33</f>
        <v>69725.579999999987</v>
      </c>
    </row>
    <row r="34" spans="1:6" x14ac:dyDescent="0.25">
      <c r="A34" s="19" t="s">
        <v>95</v>
      </c>
      <c r="B34" s="5">
        <f>Nat1_H!B34+Nat1_F!B34</f>
        <v>23961.239999999998</v>
      </c>
      <c r="C34" s="5">
        <f>Nat1_H!C34+Nat1_F!C34</f>
        <v>811.46</v>
      </c>
      <c r="D34" s="5">
        <f>Nat1_H!D34+Nat1_F!D34</f>
        <v>3334.69</v>
      </c>
      <c r="E34" s="5">
        <f>Nat1_H!E34+Nat1_F!E34</f>
        <v>617.01</v>
      </c>
      <c r="F34" s="12">
        <f>Nat1_H!F34+Nat1_F!F34</f>
        <v>28724.400000000001</v>
      </c>
    </row>
    <row r="35" spans="1:6" x14ac:dyDescent="0.25">
      <c r="A35" s="19" t="s">
        <v>96</v>
      </c>
      <c r="B35" s="5">
        <f>Nat1_H!B35+Nat1_F!B35</f>
        <v>132643.51</v>
      </c>
      <c r="C35" s="5">
        <f>Nat1_H!C35+Nat1_F!C35</f>
        <v>2441.21</v>
      </c>
      <c r="D35" s="5">
        <f>Nat1_H!D35+Nat1_F!D35</f>
        <v>4011.34</v>
      </c>
      <c r="E35" s="5">
        <f>Nat1_H!E35+Nat1_F!E35</f>
        <v>1350.59</v>
      </c>
      <c r="F35" s="12">
        <f>Nat1_H!F35+Nat1_F!F35</f>
        <v>140446.65000000002</v>
      </c>
    </row>
    <row r="36" spans="1:6" x14ac:dyDescent="0.25">
      <c r="A36" s="19" t="s">
        <v>97</v>
      </c>
      <c r="B36" s="5">
        <f>Nat1_H!B36+Nat1_F!B36</f>
        <v>38324.93</v>
      </c>
      <c r="C36" s="5">
        <f>Nat1_H!C36+Nat1_F!C36</f>
        <v>1200.8499999999999</v>
      </c>
      <c r="D36" s="5">
        <f>Nat1_H!D36+Nat1_F!D36</f>
        <v>1585.31</v>
      </c>
      <c r="E36" s="5">
        <f>Nat1_H!E36+Nat1_F!E36</f>
        <v>228.85</v>
      </c>
      <c r="F36" s="12">
        <f>Nat1_H!F36+Nat1_F!F36</f>
        <v>41339.94</v>
      </c>
    </row>
    <row r="37" spans="1:6" x14ac:dyDescent="0.25">
      <c r="A37" s="19" t="s">
        <v>98</v>
      </c>
      <c r="B37" s="5">
        <f>Nat1_H!B37+Nat1_F!B37</f>
        <v>62310.87</v>
      </c>
      <c r="C37" s="5">
        <f>Nat1_H!C37+Nat1_F!C37</f>
        <v>2819.25</v>
      </c>
      <c r="D37" s="5">
        <f>Nat1_H!D37+Nat1_F!D37</f>
        <v>3448.46</v>
      </c>
      <c r="E37" s="5">
        <f>Nat1_H!E37+Nat1_F!E37</f>
        <v>1473.98</v>
      </c>
      <c r="F37" s="12">
        <f>Nat1_H!F37+Nat1_F!F37</f>
        <v>70052.56</v>
      </c>
    </row>
    <row r="38" spans="1:6" x14ac:dyDescent="0.25">
      <c r="A38" s="20" t="s">
        <v>85</v>
      </c>
      <c r="B38" s="10">
        <f>Nat1_H!B38+Nat1_F!B38</f>
        <v>11383477.560000002</v>
      </c>
      <c r="C38" s="10">
        <f>Nat1_H!C38+Nat1_F!C38</f>
        <v>7074931.3700000001</v>
      </c>
      <c r="D38" s="10">
        <f>Nat1_H!D38+Nat1_F!D38</f>
        <v>21449227.610000003</v>
      </c>
      <c r="E38" s="10">
        <f>Nat1_H!E38+Nat1_F!E38</f>
        <v>18465574.919999998</v>
      </c>
      <c r="F38" s="13">
        <f>Nat1_H!F38+Nat1_F!F38</f>
        <v>58373211.459999993</v>
      </c>
    </row>
    <row r="39" spans="1:6" x14ac:dyDescent="0.25">
      <c r="A39" s="48" t="s">
        <v>129</v>
      </c>
      <c r="B39" s="40"/>
      <c r="C39" s="40"/>
      <c r="D39" s="40"/>
      <c r="E39" s="40"/>
      <c r="F39" s="40"/>
    </row>
    <row r="40" spans="1:6" x14ac:dyDescent="0.25">
      <c r="A40" s="48" t="str">
        <f>IF(1&lt;2,"Lecture : "&amp;ROUND(D26,0)&amp;" non-immigrés de 25 à 54 ans sont devenus français par acquisition (ils étaient donc nés en France de nationalité étrangère).","")</f>
        <v>Lecture : 240442 non-immigrés de 25 à 54 ans sont devenus français par acquisition (ils étaient donc nés en France de nationalité étrangère).</v>
      </c>
      <c r="B40" s="40"/>
      <c r="C40" s="40"/>
      <c r="D40" s="40"/>
      <c r="E40" s="40"/>
      <c r="F40" s="40"/>
    </row>
    <row r="41" spans="1:6" x14ac:dyDescent="0.25">
      <c r="A41" s="39" t="s">
        <v>744</v>
      </c>
      <c r="B41" s="40"/>
      <c r="C41" s="40"/>
      <c r="D41" s="40"/>
      <c r="E41" s="40"/>
      <c r="F41" s="40"/>
    </row>
    <row r="43" spans="1:6" x14ac:dyDescent="0.25">
      <c r="A43" s="3" t="s">
        <v>28</v>
      </c>
    </row>
    <row r="44" spans="1:6" x14ac:dyDescent="0.25">
      <c r="B44" s="14" t="s">
        <v>35</v>
      </c>
      <c r="C44" s="15" t="s">
        <v>82</v>
      </c>
      <c r="D44" s="15" t="s">
        <v>83</v>
      </c>
      <c r="E44" s="30" t="s">
        <v>84</v>
      </c>
      <c r="F44" s="16" t="s">
        <v>85</v>
      </c>
    </row>
    <row r="45" spans="1:6" x14ac:dyDescent="0.25">
      <c r="A45" s="17" t="s">
        <v>86</v>
      </c>
      <c r="B45" s="5">
        <f>Nat1_H!B45+Nat1_F!B45</f>
        <v>10841048.219999999</v>
      </c>
      <c r="C45" s="5">
        <f>Nat1_H!C45+Nat1_F!C45</f>
        <v>6924760.5800000001</v>
      </c>
      <c r="D45" s="5">
        <f>Nat1_H!D45+Nat1_F!D45</f>
        <v>21148983.710000001</v>
      </c>
      <c r="E45" s="5">
        <f>Nat1_H!E45+Nat1_F!E45</f>
        <v>18310086.149999999</v>
      </c>
      <c r="F45" s="11">
        <f>Nat1_H!F45+Nat1_F!F45</f>
        <v>57224878.659999996</v>
      </c>
    </row>
    <row r="46" spans="1:6" x14ac:dyDescent="0.25">
      <c r="A46" s="19" t="s">
        <v>87</v>
      </c>
      <c r="B46" s="5">
        <f>Nat1_H!B46+Nat1_F!B46</f>
        <v>114757.38</v>
      </c>
      <c r="C46" s="5">
        <f>Nat1_H!C46+Nat1_F!C46</f>
        <v>259669.03</v>
      </c>
      <c r="D46" s="5">
        <f>Nat1_H!D46+Nat1_F!D46</f>
        <v>1472912.43</v>
      </c>
      <c r="E46" s="5">
        <f>Nat1_H!E46+Nat1_F!E46</f>
        <v>1085569.46</v>
      </c>
      <c r="F46" s="12">
        <f>Nat1_H!F46+Nat1_F!F46</f>
        <v>2932908.3</v>
      </c>
    </row>
    <row r="47" spans="1:6" x14ac:dyDescent="0.25">
      <c r="A47" s="19" t="s">
        <v>88</v>
      </c>
      <c r="B47" s="5">
        <f>Nat1_H!B47+Nat1_F!B47</f>
        <v>63007.31</v>
      </c>
      <c r="C47" s="5">
        <f>Nat1_H!C47+Nat1_F!C47</f>
        <v>38344.699999999997</v>
      </c>
      <c r="D47" s="5">
        <f>Nat1_H!D47+Nat1_F!D47</f>
        <v>251349.63</v>
      </c>
      <c r="E47" s="5">
        <f>Nat1_H!E47+Nat1_F!E47</f>
        <v>193050.94</v>
      </c>
      <c r="F47" s="12">
        <f>Nat1_H!F47+Nat1_F!F47</f>
        <v>545752.57999999996</v>
      </c>
    </row>
    <row r="48" spans="1:6" x14ac:dyDescent="0.25">
      <c r="A48" s="19" t="s">
        <v>89</v>
      </c>
      <c r="B48" s="5">
        <f>Nat1_H!B48+Nat1_F!B48</f>
        <v>23987.38</v>
      </c>
      <c r="C48" s="5">
        <f>Nat1_H!C48+Nat1_F!C48</f>
        <v>13651.55</v>
      </c>
      <c r="D48" s="5">
        <f>Nat1_H!D48+Nat1_F!D48</f>
        <v>67683.38</v>
      </c>
      <c r="E48" s="5">
        <f>Nat1_H!E48+Nat1_F!E48</f>
        <v>88763.010000000009</v>
      </c>
      <c r="F48" s="12">
        <f>Nat1_H!F48+Nat1_F!F48</f>
        <v>194085.32</v>
      </c>
    </row>
    <row r="49" spans="1:6" x14ac:dyDescent="0.25">
      <c r="A49" s="19" t="s">
        <v>90</v>
      </c>
      <c r="B49" s="5">
        <f>Nat1_H!B49+Nat1_F!B49</f>
        <v>24292.79</v>
      </c>
      <c r="C49" s="5">
        <f>Nat1_H!C49+Nat1_F!C49</f>
        <v>10438.75</v>
      </c>
      <c r="D49" s="5">
        <f>Nat1_H!D49+Nat1_F!D49</f>
        <v>60113.64</v>
      </c>
      <c r="E49" s="5">
        <f>Nat1_H!E49+Nat1_F!E49</f>
        <v>61993.23</v>
      </c>
      <c r="F49" s="12">
        <f>Nat1_H!F49+Nat1_F!F49</f>
        <v>156838.40999999997</v>
      </c>
    </row>
    <row r="50" spans="1:6" x14ac:dyDescent="0.25">
      <c r="A50" s="19" t="s">
        <v>91</v>
      </c>
      <c r="B50" s="5">
        <f>Nat1_H!B50+Nat1_F!B50</f>
        <v>89973.41</v>
      </c>
      <c r="C50" s="5">
        <f>Nat1_H!C50+Nat1_F!C50</f>
        <v>55406.6</v>
      </c>
      <c r="D50" s="5">
        <f>Nat1_H!D50+Nat1_F!D50</f>
        <v>294104.98</v>
      </c>
      <c r="E50" s="5">
        <f>Nat1_H!E50+Nat1_F!E50</f>
        <v>182262.9</v>
      </c>
      <c r="F50" s="12">
        <f>Nat1_H!F50+Nat1_F!F50</f>
        <v>621747.89</v>
      </c>
    </row>
    <row r="51" spans="1:6" x14ac:dyDescent="0.25">
      <c r="A51" s="19" t="s">
        <v>92</v>
      </c>
      <c r="B51" s="5">
        <f>Nat1_H!B51+Nat1_F!B51</f>
        <v>52124.04</v>
      </c>
      <c r="C51" s="5">
        <f>Nat1_H!C51+Nat1_F!C51</f>
        <v>29023.83</v>
      </c>
      <c r="D51" s="5">
        <f>Nat1_H!D51+Nat1_F!D51</f>
        <v>103085.3</v>
      </c>
      <c r="E51" s="5">
        <f>Nat1_H!E51+Nat1_F!E51</f>
        <v>35620.17</v>
      </c>
      <c r="F51" s="12">
        <f>Nat1_H!F51+Nat1_F!F51</f>
        <v>219853.34</v>
      </c>
    </row>
    <row r="52" spans="1:6" x14ac:dyDescent="0.25">
      <c r="A52" s="19" t="s">
        <v>93</v>
      </c>
      <c r="B52" s="5">
        <f>Nat1_H!B52+Nat1_F!B52</f>
        <v>72656.2</v>
      </c>
      <c r="C52" s="5">
        <f>Nat1_H!C52+Nat1_F!C52</f>
        <v>26972.92</v>
      </c>
      <c r="D52" s="5">
        <f>Nat1_H!D52+Nat1_F!D52</f>
        <v>236367.99</v>
      </c>
      <c r="E52" s="5">
        <f>Nat1_H!E52+Nat1_F!E52</f>
        <v>169398.87</v>
      </c>
      <c r="F52" s="12">
        <f>Nat1_H!F52+Nat1_F!F52</f>
        <v>505395.97999999992</v>
      </c>
    </row>
    <row r="53" spans="1:6" x14ac:dyDescent="0.25">
      <c r="A53" s="19" t="s">
        <v>94</v>
      </c>
      <c r="B53" s="5">
        <f>Nat1_H!B53+Nat1_F!B53</f>
        <v>74015.17</v>
      </c>
      <c r="C53" s="5">
        <f>Nat1_H!C53+Nat1_F!C53</f>
        <v>41946.93</v>
      </c>
      <c r="D53" s="5">
        <f>Nat1_H!D53+Nat1_F!D53</f>
        <v>218516.84</v>
      </c>
      <c r="E53" s="5">
        <f>Nat1_H!E53+Nat1_F!E53</f>
        <v>130199.35</v>
      </c>
      <c r="F53" s="12">
        <f>Nat1_H!F53+Nat1_F!F53</f>
        <v>464678.29</v>
      </c>
    </row>
    <row r="54" spans="1:6" x14ac:dyDescent="0.25">
      <c r="A54" s="19" t="s">
        <v>95</v>
      </c>
      <c r="B54" s="5">
        <f>Nat1_H!B54+Nat1_F!B54</f>
        <v>28836.870000000003</v>
      </c>
      <c r="C54" s="5">
        <f>Nat1_H!C54+Nat1_F!C54</f>
        <v>12051.98</v>
      </c>
      <c r="D54" s="5">
        <f>Nat1_H!D54+Nat1_F!D54</f>
        <v>98263.63</v>
      </c>
      <c r="E54" s="5">
        <f>Nat1_H!E54+Nat1_F!E54</f>
        <v>39656.15</v>
      </c>
      <c r="F54" s="12">
        <f>Nat1_H!F54+Nat1_F!F54</f>
        <v>178808.63</v>
      </c>
    </row>
    <row r="55" spans="1:6" x14ac:dyDescent="0.25">
      <c r="A55" s="19" t="s">
        <v>96</v>
      </c>
      <c r="B55" s="5">
        <f>Nat1_H!B55+Nat1_F!B55</f>
        <v>164822.62</v>
      </c>
      <c r="C55" s="5">
        <f>Nat1_H!C55+Nat1_F!C55</f>
        <v>82641.959999999992</v>
      </c>
      <c r="D55" s="5">
        <f>Nat1_H!D55+Nat1_F!D55</f>
        <v>339764.4</v>
      </c>
      <c r="E55" s="5">
        <f>Nat1_H!E55+Nat1_F!E55</f>
        <v>67428.639999999999</v>
      </c>
      <c r="F55" s="12">
        <f>Nat1_H!F55+Nat1_F!F55</f>
        <v>654657.62000000011</v>
      </c>
    </row>
    <row r="56" spans="1:6" x14ac:dyDescent="0.25">
      <c r="A56" s="19" t="s">
        <v>97</v>
      </c>
      <c r="B56" s="5">
        <f>Nat1_H!B56+Nat1_F!B56</f>
        <v>43449.020000000004</v>
      </c>
      <c r="C56" s="5">
        <f>Nat1_H!C56+Nat1_F!C56</f>
        <v>15693.98</v>
      </c>
      <c r="D56" s="5">
        <f>Nat1_H!D56+Nat1_F!D56</f>
        <v>113663.34</v>
      </c>
      <c r="E56" s="5">
        <f>Nat1_H!E56+Nat1_F!E56</f>
        <v>39659.06</v>
      </c>
      <c r="F56" s="12">
        <f>Nat1_H!F56+Nat1_F!F56</f>
        <v>212465.40000000002</v>
      </c>
    </row>
    <row r="57" spans="1:6" x14ac:dyDescent="0.25">
      <c r="A57" s="19" t="s">
        <v>98</v>
      </c>
      <c r="B57" s="5">
        <f>Nat1_H!B57+Nat1_F!B57</f>
        <v>94590.91</v>
      </c>
      <c r="C57" s="5">
        <f>Nat1_H!C57+Nat1_F!C57</f>
        <v>76460.070000000007</v>
      </c>
      <c r="D57" s="5">
        <f>Nat1_H!D57+Nat1_F!D57</f>
        <v>311388.21999999997</v>
      </c>
      <c r="E57" s="5">
        <f>Nat1_H!E57+Nat1_F!E57</f>
        <v>74211.7</v>
      </c>
      <c r="F57" s="12">
        <f>Nat1_H!F57+Nat1_F!F57</f>
        <v>556650.9</v>
      </c>
    </row>
    <row r="58" spans="1:6" x14ac:dyDescent="0.25">
      <c r="A58" s="20" t="s">
        <v>85</v>
      </c>
      <c r="B58" s="10">
        <f>Nat1_H!B58+Nat1_F!B58</f>
        <v>11687561.32</v>
      </c>
      <c r="C58" s="10">
        <f>Nat1_H!C58+Nat1_F!C58</f>
        <v>7587062.8799999999</v>
      </c>
      <c r="D58" s="10">
        <f>Nat1_H!D58+Nat1_F!D58</f>
        <v>24716197.490000002</v>
      </c>
      <c r="E58" s="10">
        <f>Nat1_H!E58+Nat1_F!E58</f>
        <v>20477899.629999999</v>
      </c>
      <c r="F58" s="13">
        <f>Nat1_H!F58+Nat1_F!F58</f>
        <v>64468721.319999993</v>
      </c>
    </row>
    <row r="59" spans="1:6" x14ac:dyDescent="0.25">
      <c r="A59" s="48" t="s">
        <v>129</v>
      </c>
    </row>
    <row r="60" spans="1:6" x14ac:dyDescent="0.25">
      <c r="A6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/>
  </sheetViews>
  <sheetFormatPr baseColWidth="10" defaultRowHeight="15" x14ac:dyDescent="0.25"/>
  <cols>
    <col min="1" max="1" width="22.85546875" style="2" customWidth="1"/>
    <col min="2" max="2" width="14.28515625" style="2" bestFit="1" customWidth="1"/>
    <col min="3" max="3" width="13.140625" style="2" customWidth="1"/>
    <col min="4" max="4" width="12.7109375" style="2" customWidth="1"/>
    <col min="5" max="5" width="12.85546875" style="2" bestFit="1" customWidth="1"/>
    <col min="6" max="6" width="15.28515625" style="2" bestFit="1" customWidth="1"/>
    <col min="7" max="7" width="13.140625" style="2" customWidth="1"/>
    <col min="8" max="16384" width="11.42578125" style="2"/>
  </cols>
  <sheetData>
    <row r="1" spans="1:8" x14ac:dyDescent="0.25">
      <c r="A1" s="1" t="s">
        <v>279</v>
      </c>
    </row>
    <row r="3" spans="1:8" x14ac:dyDescent="0.25">
      <c r="B3" s="54" t="s">
        <v>69</v>
      </c>
      <c r="C3" s="55" t="s">
        <v>70</v>
      </c>
      <c r="D3" s="52" t="s">
        <v>85</v>
      </c>
      <c r="E3" s="37" t="s">
        <v>121</v>
      </c>
      <c r="F3" s="38" t="s">
        <v>181</v>
      </c>
      <c r="G3" s="52" t="s">
        <v>85</v>
      </c>
    </row>
    <row r="4" spans="1:8" x14ac:dyDescent="0.25">
      <c r="A4" s="8" t="s">
        <v>182</v>
      </c>
      <c r="B4" s="26">
        <v>74209.990000000005</v>
      </c>
      <c r="C4" s="27">
        <v>564215.01</v>
      </c>
      <c r="D4" s="56">
        <f>B4+C4</f>
        <v>638425</v>
      </c>
      <c r="E4" s="26">
        <v>54820.79</v>
      </c>
      <c r="F4" s="27">
        <v>583604.21</v>
      </c>
      <c r="G4" s="56">
        <f>E4+F4</f>
        <v>638425</v>
      </c>
      <c r="H4" s="81"/>
    </row>
    <row r="5" spans="1:8" x14ac:dyDescent="0.25">
      <c r="A5" s="9" t="s">
        <v>183</v>
      </c>
      <c r="B5" s="18">
        <v>22927.69</v>
      </c>
      <c r="C5" s="22">
        <v>513138.63</v>
      </c>
      <c r="D5" s="57">
        <f>B5+C5</f>
        <v>536066.31999999995</v>
      </c>
      <c r="E5" s="18">
        <v>16196.96</v>
      </c>
      <c r="F5" s="22">
        <v>519869.36</v>
      </c>
      <c r="G5" s="57">
        <f>E5+F5</f>
        <v>536066.31999999995</v>
      </c>
      <c r="H5" s="81"/>
    </row>
    <row r="6" spans="1:8" x14ac:dyDescent="0.25">
      <c r="A6" s="9" t="s">
        <v>184</v>
      </c>
      <c r="B6" s="18">
        <v>16263.03</v>
      </c>
      <c r="C6" s="22">
        <v>323120.96999999997</v>
      </c>
      <c r="D6" s="57">
        <f t="shared" ref="D6:D69" si="0">B6+C6</f>
        <v>339384</v>
      </c>
      <c r="E6" s="18">
        <v>10571.68</v>
      </c>
      <c r="F6" s="22">
        <v>328812.32</v>
      </c>
      <c r="G6" s="57">
        <f t="shared" ref="G6:G69" si="1">E6+F6</f>
        <v>339384</v>
      </c>
      <c r="H6" s="81"/>
    </row>
    <row r="7" spans="1:8" x14ac:dyDescent="0.25">
      <c r="A7" s="9" t="s">
        <v>185</v>
      </c>
      <c r="B7" s="18">
        <v>12231.98</v>
      </c>
      <c r="C7" s="22">
        <v>150333.01999999999</v>
      </c>
      <c r="D7" s="57">
        <f t="shared" si="0"/>
        <v>162565</v>
      </c>
      <c r="E7" s="18">
        <v>8186.12</v>
      </c>
      <c r="F7" s="22">
        <v>154378.88</v>
      </c>
      <c r="G7" s="57">
        <f t="shared" si="1"/>
        <v>162565</v>
      </c>
      <c r="H7" s="81"/>
    </row>
    <row r="8" spans="1:8" x14ac:dyDescent="0.25">
      <c r="A8" s="9" t="s">
        <v>186</v>
      </c>
      <c r="B8" s="18">
        <v>7742.47</v>
      </c>
      <c r="C8" s="22">
        <v>133364.53</v>
      </c>
      <c r="D8" s="57">
        <f t="shared" si="0"/>
        <v>141107</v>
      </c>
      <c r="E8" s="18">
        <v>4974.3999999999996</v>
      </c>
      <c r="F8" s="22">
        <v>136132.59999999998</v>
      </c>
      <c r="G8" s="57">
        <f t="shared" si="1"/>
        <v>141106.99999999997</v>
      </c>
      <c r="H8" s="81"/>
    </row>
    <row r="9" spans="1:8" x14ac:dyDescent="0.25">
      <c r="A9" s="9" t="s">
        <v>187</v>
      </c>
      <c r="B9" s="18">
        <v>153548</v>
      </c>
      <c r="C9" s="22">
        <v>930156</v>
      </c>
      <c r="D9" s="57">
        <f t="shared" si="0"/>
        <v>1083704</v>
      </c>
      <c r="E9" s="18">
        <v>112468.83</v>
      </c>
      <c r="F9" s="22">
        <v>971235.17</v>
      </c>
      <c r="G9" s="57">
        <f t="shared" si="1"/>
        <v>1083704</v>
      </c>
      <c r="H9" s="81"/>
    </row>
    <row r="10" spans="1:8" x14ac:dyDescent="0.25">
      <c r="A10" s="9" t="s">
        <v>188</v>
      </c>
      <c r="B10" s="18">
        <v>16333.28</v>
      </c>
      <c r="C10" s="22">
        <v>308823.71999999997</v>
      </c>
      <c r="D10" s="57">
        <f t="shared" si="0"/>
        <v>325157</v>
      </c>
      <c r="E10" s="18">
        <v>10957.66</v>
      </c>
      <c r="F10" s="22">
        <v>314199.34000000003</v>
      </c>
      <c r="G10" s="57">
        <f t="shared" si="1"/>
        <v>325157</v>
      </c>
      <c r="H10" s="81"/>
    </row>
    <row r="11" spans="1:8" x14ac:dyDescent="0.25">
      <c r="A11" s="9" t="s">
        <v>189</v>
      </c>
      <c r="B11" s="18">
        <v>15614.15</v>
      </c>
      <c r="C11" s="22">
        <v>259756.85</v>
      </c>
      <c r="D11" s="57">
        <f t="shared" si="0"/>
        <v>275371</v>
      </c>
      <c r="E11" s="18">
        <v>10826.37</v>
      </c>
      <c r="F11" s="22">
        <v>264544.63</v>
      </c>
      <c r="G11" s="57">
        <f t="shared" si="1"/>
        <v>275371</v>
      </c>
      <c r="H11" s="81"/>
    </row>
    <row r="12" spans="1:8" x14ac:dyDescent="0.25">
      <c r="A12" s="9" t="s">
        <v>190</v>
      </c>
      <c r="B12" s="18">
        <v>12522.55</v>
      </c>
      <c r="C12" s="22">
        <v>140544.45000000001</v>
      </c>
      <c r="D12" s="57">
        <f t="shared" si="0"/>
        <v>153067</v>
      </c>
      <c r="E12" s="18">
        <v>7587.69</v>
      </c>
      <c r="F12" s="22">
        <v>145479.32</v>
      </c>
      <c r="G12" s="57">
        <f t="shared" si="1"/>
        <v>153067.01</v>
      </c>
      <c r="H12" s="81"/>
    </row>
    <row r="13" spans="1:8" x14ac:dyDescent="0.25">
      <c r="A13" s="9" t="s">
        <v>191</v>
      </c>
      <c r="B13" s="18">
        <v>23346.880000000001</v>
      </c>
      <c r="C13" s="22">
        <v>285563.12</v>
      </c>
      <c r="D13" s="57">
        <f t="shared" si="0"/>
        <v>308910</v>
      </c>
      <c r="E13" s="18">
        <v>16219.68</v>
      </c>
      <c r="F13" s="22">
        <v>292690.32</v>
      </c>
      <c r="G13" s="57">
        <f t="shared" si="1"/>
        <v>308910</v>
      </c>
      <c r="H13" s="81"/>
    </row>
    <row r="14" spans="1:8" x14ac:dyDescent="0.25">
      <c r="A14" s="9" t="s">
        <v>192</v>
      </c>
      <c r="B14" s="18">
        <v>32578.11</v>
      </c>
      <c r="C14" s="22">
        <v>335446.89</v>
      </c>
      <c r="D14" s="57">
        <f t="shared" si="0"/>
        <v>368025</v>
      </c>
      <c r="E14" s="18">
        <v>21431.25</v>
      </c>
      <c r="F14" s="22">
        <v>346593.75</v>
      </c>
      <c r="G14" s="57">
        <f t="shared" si="1"/>
        <v>368025</v>
      </c>
      <c r="H14" s="81"/>
    </row>
    <row r="15" spans="1:8" x14ac:dyDescent="0.25">
      <c r="A15" s="9" t="s">
        <v>193</v>
      </c>
      <c r="B15" s="18">
        <v>13988.96</v>
      </c>
      <c r="C15" s="22">
        <v>264708.03999999998</v>
      </c>
      <c r="D15" s="57">
        <f t="shared" si="0"/>
        <v>278697</v>
      </c>
      <c r="E15" s="18">
        <v>9175.59</v>
      </c>
      <c r="F15" s="22">
        <v>269521.42</v>
      </c>
      <c r="G15" s="57">
        <f t="shared" si="1"/>
        <v>278697.01</v>
      </c>
      <c r="H15" s="81"/>
    </row>
    <row r="16" spans="1:8" x14ac:dyDescent="0.25">
      <c r="A16" s="9" t="s">
        <v>194</v>
      </c>
      <c r="B16" s="18">
        <v>216682.92</v>
      </c>
      <c r="C16" s="22">
        <v>1803034.08</v>
      </c>
      <c r="D16" s="57">
        <f t="shared" si="0"/>
        <v>2019717</v>
      </c>
      <c r="E16" s="18">
        <v>136885.13</v>
      </c>
      <c r="F16" s="22">
        <v>1882831.8699999999</v>
      </c>
      <c r="G16" s="57">
        <f t="shared" si="1"/>
        <v>2019717</v>
      </c>
      <c r="H16" s="81"/>
    </row>
    <row r="17" spans="1:8" x14ac:dyDescent="0.25">
      <c r="A17" s="9" t="s">
        <v>195</v>
      </c>
      <c r="B17" s="18">
        <v>24006.15</v>
      </c>
      <c r="C17" s="22">
        <v>669672.85</v>
      </c>
      <c r="D17" s="57">
        <f t="shared" si="0"/>
        <v>693679</v>
      </c>
      <c r="E17" s="18">
        <v>16067.91</v>
      </c>
      <c r="F17" s="22">
        <v>677611.08000000007</v>
      </c>
      <c r="G17" s="57">
        <f t="shared" si="1"/>
        <v>693678.99000000011</v>
      </c>
      <c r="H17" s="81"/>
    </row>
    <row r="18" spans="1:8" x14ac:dyDescent="0.25">
      <c r="A18" s="9" t="s">
        <v>196</v>
      </c>
      <c r="B18" s="18">
        <v>3185.24</v>
      </c>
      <c r="C18" s="22">
        <v>142783.76</v>
      </c>
      <c r="D18" s="57">
        <f t="shared" si="0"/>
        <v>145969</v>
      </c>
      <c r="E18" s="18">
        <v>2135.42</v>
      </c>
      <c r="F18" s="22">
        <v>143833.58000000002</v>
      </c>
      <c r="G18" s="57">
        <f t="shared" si="1"/>
        <v>145969.00000000003</v>
      </c>
      <c r="H18" s="81"/>
    </row>
    <row r="19" spans="1:8" x14ac:dyDescent="0.25">
      <c r="A19" s="9" t="s">
        <v>197</v>
      </c>
      <c r="B19" s="18">
        <v>19575.599999999999</v>
      </c>
      <c r="C19" s="22">
        <v>333712.40000000002</v>
      </c>
      <c r="D19" s="57">
        <f t="shared" si="0"/>
        <v>353288</v>
      </c>
      <c r="E19" s="18">
        <v>15054.92</v>
      </c>
      <c r="F19" s="22">
        <v>338233.08999999997</v>
      </c>
      <c r="G19" s="57">
        <f t="shared" si="1"/>
        <v>353288.00999999995</v>
      </c>
      <c r="H19" s="81"/>
    </row>
    <row r="20" spans="1:8" x14ac:dyDescent="0.25">
      <c r="A20" s="9" t="s">
        <v>198</v>
      </c>
      <c r="B20" s="18">
        <v>22646.11</v>
      </c>
      <c r="C20" s="22">
        <v>619544.89</v>
      </c>
      <c r="D20" s="57">
        <f t="shared" si="0"/>
        <v>642191</v>
      </c>
      <c r="E20" s="18">
        <v>15067.68</v>
      </c>
      <c r="F20" s="22">
        <v>627123.32000000007</v>
      </c>
      <c r="G20" s="57">
        <f t="shared" si="1"/>
        <v>642191.00000000012</v>
      </c>
      <c r="H20" s="81"/>
    </row>
    <row r="21" spans="1:8" x14ac:dyDescent="0.25">
      <c r="A21" s="9" t="s">
        <v>199</v>
      </c>
      <c r="B21" s="18">
        <v>16178.91</v>
      </c>
      <c r="C21" s="22">
        <v>290931.09000000003</v>
      </c>
      <c r="D21" s="57">
        <f t="shared" si="0"/>
        <v>307110</v>
      </c>
      <c r="E21" s="18">
        <v>10894.19</v>
      </c>
      <c r="F21" s="22">
        <v>296215.80000000005</v>
      </c>
      <c r="G21" s="57">
        <f t="shared" si="1"/>
        <v>307109.99000000005</v>
      </c>
      <c r="H21" s="81"/>
    </row>
    <row r="22" spans="1:8" x14ac:dyDescent="0.25">
      <c r="A22" s="9" t="s">
        <v>200</v>
      </c>
      <c r="B22" s="18">
        <v>14304.59</v>
      </c>
      <c r="C22" s="22">
        <v>227230.41</v>
      </c>
      <c r="D22" s="57">
        <f t="shared" si="0"/>
        <v>241535</v>
      </c>
      <c r="E22" s="18">
        <v>9588.7900000000009</v>
      </c>
      <c r="F22" s="22">
        <v>231946.21</v>
      </c>
      <c r="G22" s="57">
        <f t="shared" si="1"/>
        <v>241535</v>
      </c>
      <c r="H22" s="81"/>
    </row>
    <row r="23" spans="1:8" x14ac:dyDescent="0.25">
      <c r="A23" s="9" t="s">
        <v>201</v>
      </c>
      <c r="B23" s="18">
        <v>37060.01</v>
      </c>
      <c r="C23" s="22">
        <v>496152.99</v>
      </c>
      <c r="D23" s="57">
        <f t="shared" si="0"/>
        <v>533213</v>
      </c>
      <c r="E23" s="18">
        <v>25659.06</v>
      </c>
      <c r="F23" s="22">
        <v>507553.94</v>
      </c>
      <c r="G23" s="57">
        <f t="shared" si="1"/>
        <v>533213</v>
      </c>
      <c r="H23" s="81"/>
    </row>
    <row r="24" spans="1:8" x14ac:dyDescent="0.25">
      <c r="A24" s="9" t="s">
        <v>202</v>
      </c>
      <c r="B24" s="18">
        <v>19430.12</v>
      </c>
      <c r="C24" s="22">
        <v>579522.88</v>
      </c>
      <c r="D24" s="57">
        <f t="shared" si="0"/>
        <v>598953</v>
      </c>
      <c r="E24" s="18">
        <v>15100.64</v>
      </c>
      <c r="F24" s="22">
        <v>583852.36</v>
      </c>
      <c r="G24" s="57">
        <f t="shared" si="1"/>
        <v>598953</v>
      </c>
      <c r="H24" s="81"/>
    </row>
    <row r="25" spans="1:8" x14ac:dyDescent="0.25">
      <c r="A25" s="9" t="s">
        <v>203</v>
      </c>
      <c r="B25" s="18">
        <v>5634.75</v>
      </c>
      <c r="C25" s="22">
        <v>113867.25</v>
      </c>
      <c r="D25" s="57">
        <f t="shared" si="0"/>
        <v>119502</v>
      </c>
      <c r="E25" s="18">
        <v>4398.22</v>
      </c>
      <c r="F25" s="22">
        <v>115103.78</v>
      </c>
      <c r="G25" s="57">
        <f t="shared" si="1"/>
        <v>119502</v>
      </c>
      <c r="H25" s="81"/>
    </row>
    <row r="26" spans="1:8" x14ac:dyDescent="0.25">
      <c r="A26" s="9" t="s">
        <v>204</v>
      </c>
      <c r="B26" s="18">
        <v>26585.599999999999</v>
      </c>
      <c r="C26" s="22">
        <v>388203.4</v>
      </c>
      <c r="D26" s="57">
        <f t="shared" si="0"/>
        <v>414789</v>
      </c>
      <c r="E26" s="18">
        <v>20944.96</v>
      </c>
      <c r="F26" s="22">
        <v>393844.04000000004</v>
      </c>
      <c r="G26" s="57">
        <f t="shared" si="1"/>
        <v>414789.00000000006</v>
      </c>
      <c r="H26" s="81"/>
    </row>
    <row r="27" spans="1:8" x14ac:dyDescent="0.25">
      <c r="A27" s="9" t="s">
        <v>205</v>
      </c>
      <c r="B27" s="18">
        <v>44052.56</v>
      </c>
      <c r="C27" s="22">
        <v>494496.44</v>
      </c>
      <c r="D27" s="57">
        <f t="shared" si="0"/>
        <v>538549</v>
      </c>
      <c r="E27" s="18">
        <v>28857</v>
      </c>
      <c r="F27" s="22">
        <v>509692</v>
      </c>
      <c r="G27" s="57">
        <f t="shared" si="1"/>
        <v>538549</v>
      </c>
      <c r="H27" s="81"/>
    </row>
    <row r="28" spans="1:8" x14ac:dyDescent="0.25">
      <c r="A28" s="9" t="s">
        <v>206</v>
      </c>
      <c r="B28" s="18">
        <v>37474.370000000003</v>
      </c>
      <c r="C28" s="22">
        <v>470531.63</v>
      </c>
      <c r="D28" s="57">
        <f t="shared" si="0"/>
        <v>508006</v>
      </c>
      <c r="E28" s="18">
        <v>24178.15</v>
      </c>
      <c r="F28" s="22">
        <v>483827.85</v>
      </c>
      <c r="G28" s="57">
        <f t="shared" si="1"/>
        <v>508006</v>
      </c>
      <c r="H28" s="81"/>
    </row>
    <row r="29" spans="1:8" x14ac:dyDescent="0.25">
      <c r="A29" s="9" t="s">
        <v>207</v>
      </c>
      <c r="B29" s="18">
        <v>29825.55</v>
      </c>
      <c r="C29" s="22">
        <v>572999.44999999995</v>
      </c>
      <c r="D29" s="57">
        <f t="shared" si="0"/>
        <v>602825</v>
      </c>
      <c r="E29" s="18">
        <v>20752.38</v>
      </c>
      <c r="F29" s="22">
        <v>582072.62</v>
      </c>
      <c r="G29" s="57">
        <f t="shared" si="1"/>
        <v>602825</v>
      </c>
      <c r="H29" s="81"/>
    </row>
    <row r="30" spans="1:8" x14ac:dyDescent="0.25">
      <c r="A30" s="9" t="s">
        <v>208</v>
      </c>
      <c r="B30" s="18">
        <v>30094.85</v>
      </c>
      <c r="C30" s="22">
        <v>403834.15</v>
      </c>
      <c r="D30" s="57">
        <f t="shared" si="0"/>
        <v>433929</v>
      </c>
      <c r="E30" s="18">
        <v>20574.98</v>
      </c>
      <c r="F30" s="22">
        <v>413354.02</v>
      </c>
      <c r="G30" s="57">
        <f t="shared" si="1"/>
        <v>433929</v>
      </c>
      <c r="H30" s="81"/>
    </row>
    <row r="31" spans="1:8" x14ac:dyDescent="0.25">
      <c r="A31" s="9" t="s">
        <v>209</v>
      </c>
      <c r="B31" s="18">
        <v>26763.62</v>
      </c>
      <c r="C31" s="22">
        <v>881485.38</v>
      </c>
      <c r="D31" s="57">
        <f t="shared" si="0"/>
        <v>908249</v>
      </c>
      <c r="E31" s="18">
        <v>19022.66</v>
      </c>
      <c r="F31" s="22">
        <v>889226.34000000008</v>
      </c>
      <c r="G31" s="57">
        <f t="shared" si="1"/>
        <v>908249.00000000012</v>
      </c>
      <c r="H31" s="81"/>
    </row>
    <row r="32" spans="1:8" x14ac:dyDescent="0.25">
      <c r="A32" s="9" t="s">
        <v>210</v>
      </c>
      <c r="B32" s="18">
        <v>15311.35</v>
      </c>
      <c r="C32" s="22">
        <v>138991.65</v>
      </c>
      <c r="D32" s="57">
        <f t="shared" si="0"/>
        <v>154303</v>
      </c>
      <c r="E32" s="18">
        <v>13655.16</v>
      </c>
      <c r="F32" s="22">
        <v>140647.84</v>
      </c>
      <c r="G32" s="57">
        <f t="shared" si="1"/>
        <v>154303</v>
      </c>
      <c r="H32" s="81"/>
    </row>
    <row r="33" spans="1:8" x14ac:dyDescent="0.25">
      <c r="A33" s="9" t="s">
        <v>211</v>
      </c>
      <c r="B33" s="18">
        <v>18064.509999999998</v>
      </c>
      <c r="C33" s="22">
        <v>158087.49</v>
      </c>
      <c r="D33" s="57">
        <f t="shared" si="0"/>
        <v>176152</v>
      </c>
      <c r="E33" s="18">
        <v>16439.650000000001</v>
      </c>
      <c r="F33" s="22">
        <v>159712.35</v>
      </c>
      <c r="G33" s="57">
        <f t="shared" si="1"/>
        <v>176152</v>
      </c>
      <c r="H33" s="81"/>
    </row>
    <row r="34" spans="1:8" x14ac:dyDescent="0.25">
      <c r="A34" s="9" t="s">
        <v>212</v>
      </c>
      <c r="B34" s="18">
        <v>65133.78</v>
      </c>
      <c r="C34" s="22">
        <v>676872.22</v>
      </c>
      <c r="D34" s="57">
        <f t="shared" si="0"/>
        <v>742006</v>
      </c>
      <c r="E34" s="18">
        <v>41765.43</v>
      </c>
      <c r="F34" s="22">
        <v>700240.57000000007</v>
      </c>
      <c r="G34" s="57">
        <f t="shared" si="1"/>
        <v>742006.00000000012</v>
      </c>
      <c r="H34" s="81"/>
    </row>
    <row r="35" spans="1:8" x14ac:dyDescent="0.25">
      <c r="A35" s="9" t="s">
        <v>213</v>
      </c>
      <c r="B35" s="18">
        <v>133259.13</v>
      </c>
      <c r="C35" s="22">
        <v>1214923.8700000001</v>
      </c>
      <c r="D35" s="57">
        <f t="shared" si="0"/>
        <v>1348183</v>
      </c>
      <c r="E35" s="18">
        <v>87063.37</v>
      </c>
      <c r="F35" s="22">
        <v>1261119.6299999999</v>
      </c>
      <c r="G35" s="57">
        <f t="shared" si="1"/>
        <v>1348183</v>
      </c>
      <c r="H35" s="81"/>
    </row>
    <row r="36" spans="1:8" x14ac:dyDescent="0.25">
      <c r="A36" s="9" t="s">
        <v>214</v>
      </c>
      <c r="B36" s="18">
        <v>13373.53</v>
      </c>
      <c r="C36" s="22">
        <v>177290.47</v>
      </c>
      <c r="D36" s="57">
        <f t="shared" si="0"/>
        <v>190664</v>
      </c>
      <c r="E36" s="18">
        <v>9455.69</v>
      </c>
      <c r="F36" s="22">
        <v>181208.31</v>
      </c>
      <c r="G36" s="57">
        <f t="shared" si="1"/>
        <v>190664</v>
      </c>
      <c r="H36" s="81"/>
    </row>
    <row r="37" spans="1:8" x14ac:dyDescent="0.25">
      <c r="A37" s="9" t="s">
        <v>215</v>
      </c>
      <c r="B37" s="18">
        <v>112185.14</v>
      </c>
      <c r="C37" s="22">
        <v>1454493.86</v>
      </c>
      <c r="D37" s="57">
        <f t="shared" si="0"/>
        <v>1566679</v>
      </c>
      <c r="E37" s="18">
        <v>84469.32</v>
      </c>
      <c r="F37" s="22">
        <v>1482209.69</v>
      </c>
      <c r="G37" s="57">
        <f t="shared" si="1"/>
        <v>1566679.01</v>
      </c>
      <c r="H37" s="81"/>
    </row>
    <row r="38" spans="1:8" x14ac:dyDescent="0.25">
      <c r="A38" s="9" t="s">
        <v>216</v>
      </c>
      <c r="B38" s="18">
        <v>111270.66</v>
      </c>
      <c r="C38" s="22">
        <v>1021210.34</v>
      </c>
      <c r="D38" s="57">
        <f t="shared" si="0"/>
        <v>1132481</v>
      </c>
      <c r="E38" s="18">
        <v>76126.59</v>
      </c>
      <c r="F38" s="22">
        <v>1056354.4100000001</v>
      </c>
      <c r="G38" s="57">
        <f t="shared" si="1"/>
        <v>1132481.0000000002</v>
      </c>
      <c r="H38" s="81"/>
    </row>
    <row r="39" spans="1:8" x14ac:dyDescent="0.25">
      <c r="A39" s="9" t="s">
        <v>217</v>
      </c>
      <c r="B39" s="18">
        <v>45711.48</v>
      </c>
      <c r="C39" s="22">
        <v>1006067.52</v>
      </c>
      <c r="D39" s="57">
        <f t="shared" si="0"/>
        <v>1051779</v>
      </c>
      <c r="E39" s="18">
        <v>34417.19</v>
      </c>
      <c r="F39" s="22">
        <v>1017361.8099999999</v>
      </c>
      <c r="G39" s="57">
        <f t="shared" si="1"/>
        <v>1051779</v>
      </c>
      <c r="H39" s="81"/>
    </row>
    <row r="40" spans="1:8" x14ac:dyDescent="0.25">
      <c r="A40" s="9" t="s">
        <v>218</v>
      </c>
      <c r="B40" s="18">
        <v>9552.0499999999993</v>
      </c>
      <c r="C40" s="22">
        <v>213952.95</v>
      </c>
      <c r="D40" s="57">
        <f t="shared" si="0"/>
        <v>223505</v>
      </c>
      <c r="E40" s="18">
        <v>6545.4</v>
      </c>
      <c r="F40" s="22">
        <v>216959.6</v>
      </c>
      <c r="G40" s="57">
        <f t="shared" si="1"/>
        <v>223505</v>
      </c>
      <c r="H40" s="81"/>
    </row>
    <row r="41" spans="1:8" x14ac:dyDescent="0.25">
      <c r="A41" s="9" t="s">
        <v>219</v>
      </c>
      <c r="B41" s="18">
        <v>36817.629999999997</v>
      </c>
      <c r="C41" s="22">
        <v>569405.37</v>
      </c>
      <c r="D41" s="57">
        <f t="shared" si="0"/>
        <v>606223</v>
      </c>
      <c r="E41" s="18">
        <v>25629.78</v>
      </c>
      <c r="F41" s="22">
        <v>580593.21</v>
      </c>
      <c r="G41" s="57">
        <f t="shared" si="1"/>
        <v>606222.99</v>
      </c>
      <c r="H41" s="81"/>
    </row>
    <row r="42" spans="1:8" x14ac:dyDescent="0.25">
      <c r="A42" s="9" t="s">
        <v>220</v>
      </c>
      <c r="B42" s="18">
        <v>119795.89</v>
      </c>
      <c r="C42" s="22">
        <v>1133116.1100000001</v>
      </c>
      <c r="D42" s="57">
        <f t="shared" si="0"/>
        <v>1252912</v>
      </c>
      <c r="E42" s="18">
        <v>76305.33</v>
      </c>
      <c r="F42" s="22">
        <v>1176606.67</v>
      </c>
      <c r="G42" s="57">
        <f t="shared" si="1"/>
        <v>1252912</v>
      </c>
      <c r="H42" s="81"/>
    </row>
    <row r="43" spans="1:8" x14ac:dyDescent="0.25">
      <c r="A43" s="9" t="s">
        <v>221</v>
      </c>
      <c r="B43" s="18">
        <v>15083.17</v>
      </c>
      <c r="C43" s="22">
        <v>245433.83</v>
      </c>
      <c r="D43" s="57">
        <f t="shared" si="0"/>
        <v>260517</v>
      </c>
      <c r="E43" s="18">
        <v>10428.07</v>
      </c>
      <c r="F43" s="22">
        <v>250088.93</v>
      </c>
      <c r="G43" s="57">
        <f t="shared" si="1"/>
        <v>260517</v>
      </c>
      <c r="H43" s="81"/>
    </row>
    <row r="44" spans="1:8" x14ac:dyDescent="0.25">
      <c r="A44" s="9" t="s">
        <v>222</v>
      </c>
      <c r="B44" s="18">
        <v>20002.97</v>
      </c>
      <c r="C44" s="22">
        <v>385007.03</v>
      </c>
      <c r="D44" s="57">
        <f t="shared" si="0"/>
        <v>405010</v>
      </c>
      <c r="E44" s="18">
        <v>13313.56</v>
      </c>
      <c r="F44" s="22">
        <v>391696.44</v>
      </c>
      <c r="G44" s="57">
        <f t="shared" si="1"/>
        <v>405010</v>
      </c>
      <c r="H44" s="81"/>
    </row>
    <row r="45" spans="1:8" x14ac:dyDescent="0.25">
      <c r="A45" s="9" t="s">
        <v>223</v>
      </c>
      <c r="B45" s="18">
        <v>20015.8</v>
      </c>
      <c r="C45" s="22">
        <v>312753.2</v>
      </c>
      <c r="D45" s="57">
        <f t="shared" si="0"/>
        <v>332769</v>
      </c>
      <c r="E45" s="18">
        <v>15716.75</v>
      </c>
      <c r="F45" s="22">
        <v>317052.25</v>
      </c>
      <c r="G45" s="57">
        <f t="shared" si="1"/>
        <v>332769</v>
      </c>
      <c r="H45" s="81"/>
    </row>
    <row r="46" spans="1:8" x14ac:dyDescent="0.25">
      <c r="A46" s="9" t="s">
        <v>224</v>
      </c>
      <c r="B46" s="18">
        <v>63872.06</v>
      </c>
      <c r="C46" s="22">
        <v>698124.94</v>
      </c>
      <c r="D46" s="57">
        <f t="shared" si="0"/>
        <v>761997</v>
      </c>
      <c r="E46" s="18">
        <v>46931.6</v>
      </c>
      <c r="F46" s="22">
        <v>715065.39999999991</v>
      </c>
      <c r="G46" s="57">
        <f t="shared" si="1"/>
        <v>761996.99999999988</v>
      </c>
      <c r="H46" s="81"/>
    </row>
    <row r="47" spans="1:8" x14ac:dyDescent="0.25">
      <c r="A47" s="9" t="s">
        <v>225</v>
      </c>
      <c r="B47" s="18">
        <v>7799.93</v>
      </c>
      <c r="C47" s="22">
        <v>219539.07</v>
      </c>
      <c r="D47" s="57">
        <f t="shared" si="0"/>
        <v>227339</v>
      </c>
      <c r="E47" s="18">
        <v>5345.43</v>
      </c>
      <c r="F47" s="22">
        <v>221993.57</v>
      </c>
      <c r="G47" s="57">
        <f t="shared" si="1"/>
        <v>227339</v>
      </c>
      <c r="H47" s="81"/>
    </row>
    <row r="48" spans="1:8" x14ac:dyDescent="0.25">
      <c r="A48" s="9" t="s">
        <v>226</v>
      </c>
      <c r="B48" s="18">
        <v>62586.16</v>
      </c>
      <c r="C48" s="22">
        <v>1318265.8400000001</v>
      </c>
      <c r="D48" s="57">
        <f t="shared" si="0"/>
        <v>1380852</v>
      </c>
      <c r="E48" s="18">
        <v>44748.22</v>
      </c>
      <c r="F48" s="22">
        <v>1336103.78</v>
      </c>
      <c r="G48" s="57">
        <f t="shared" si="1"/>
        <v>1380852</v>
      </c>
      <c r="H48" s="81"/>
    </row>
    <row r="49" spans="1:8" x14ac:dyDescent="0.25">
      <c r="A49" s="9" t="s">
        <v>227</v>
      </c>
      <c r="B49" s="18">
        <v>64866.39</v>
      </c>
      <c r="C49" s="22">
        <v>609463.61</v>
      </c>
      <c r="D49" s="57">
        <f t="shared" si="0"/>
        <v>674330</v>
      </c>
      <c r="E49" s="18">
        <v>46705.88</v>
      </c>
      <c r="F49" s="22">
        <v>627624.12</v>
      </c>
      <c r="G49" s="57">
        <f t="shared" si="1"/>
        <v>674330</v>
      </c>
      <c r="H49" s="81"/>
    </row>
    <row r="50" spans="1:8" x14ac:dyDescent="0.25">
      <c r="A50" s="9" t="s">
        <v>228</v>
      </c>
      <c r="B50" s="18">
        <v>11588.62</v>
      </c>
      <c r="C50" s="22">
        <v>161758.38</v>
      </c>
      <c r="D50" s="57">
        <f t="shared" si="0"/>
        <v>173347</v>
      </c>
      <c r="E50" s="18">
        <v>8245.2000000000007</v>
      </c>
      <c r="F50" s="22">
        <v>165101.81</v>
      </c>
      <c r="G50" s="57">
        <f t="shared" si="1"/>
        <v>173347.01</v>
      </c>
      <c r="H50" s="81"/>
    </row>
    <row r="51" spans="1:8" x14ac:dyDescent="0.25">
      <c r="A51" s="9" t="s">
        <v>229</v>
      </c>
      <c r="B51" s="18">
        <v>30802.99</v>
      </c>
      <c r="C51" s="22">
        <v>302030.01</v>
      </c>
      <c r="D51" s="57">
        <f t="shared" si="0"/>
        <v>332833</v>
      </c>
      <c r="E51" s="18">
        <v>21648.78</v>
      </c>
      <c r="F51" s="22">
        <v>311184.22000000003</v>
      </c>
      <c r="G51" s="57">
        <f t="shared" si="1"/>
        <v>332833</v>
      </c>
      <c r="H51" s="81"/>
    </row>
    <row r="52" spans="1:8" x14ac:dyDescent="0.25">
      <c r="A52" s="9" t="s">
        <v>230</v>
      </c>
      <c r="B52" s="18">
        <v>3688.71</v>
      </c>
      <c r="C52" s="22">
        <v>72733.289999999994</v>
      </c>
      <c r="D52" s="57">
        <f t="shared" si="0"/>
        <v>76422</v>
      </c>
      <c r="E52" s="18">
        <v>2920.82</v>
      </c>
      <c r="F52" s="22">
        <v>73501.180000000008</v>
      </c>
      <c r="G52" s="57">
        <f t="shared" si="1"/>
        <v>76422.000000000015</v>
      </c>
      <c r="H52" s="81"/>
    </row>
    <row r="53" spans="1:8" x14ac:dyDescent="0.25">
      <c r="A53" s="9" t="s">
        <v>231</v>
      </c>
      <c r="B53" s="18">
        <v>32156.74</v>
      </c>
      <c r="C53" s="22">
        <v>778777.26</v>
      </c>
      <c r="D53" s="57">
        <f t="shared" si="0"/>
        <v>810934</v>
      </c>
      <c r="E53" s="18">
        <v>23385.14</v>
      </c>
      <c r="F53" s="22">
        <v>787548.86</v>
      </c>
      <c r="G53" s="57">
        <f t="shared" si="1"/>
        <v>810934</v>
      </c>
      <c r="H53" s="81"/>
    </row>
    <row r="54" spans="1:8" x14ac:dyDescent="0.25">
      <c r="A54" s="9" t="s">
        <v>232</v>
      </c>
      <c r="B54" s="18">
        <v>11681.99</v>
      </c>
      <c r="C54" s="22">
        <v>486680.01</v>
      </c>
      <c r="D54" s="57">
        <f t="shared" si="0"/>
        <v>498362</v>
      </c>
      <c r="E54" s="18">
        <v>8553.7999999999993</v>
      </c>
      <c r="F54" s="22">
        <v>489808.2</v>
      </c>
      <c r="G54" s="57">
        <f t="shared" si="1"/>
        <v>498362</v>
      </c>
      <c r="H54" s="81"/>
    </row>
    <row r="55" spans="1:8" x14ac:dyDescent="0.25">
      <c r="A55" s="9" t="s">
        <v>233</v>
      </c>
      <c r="B55" s="18">
        <v>35985.519999999997</v>
      </c>
      <c r="C55" s="22">
        <v>534897.48</v>
      </c>
      <c r="D55" s="57">
        <f t="shared" si="0"/>
        <v>570883</v>
      </c>
      <c r="E55" s="18">
        <v>24859.360000000001</v>
      </c>
      <c r="F55" s="22">
        <v>546023.64</v>
      </c>
      <c r="G55" s="57">
        <f t="shared" si="1"/>
        <v>570883</v>
      </c>
      <c r="H55" s="81"/>
    </row>
    <row r="56" spans="1:8" x14ac:dyDescent="0.25">
      <c r="A56" s="9" t="s">
        <v>234</v>
      </c>
      <c r="B56" s="18">
        <v>6771.92</v>
      </c>
      <c r="C56" s="22">
        <v>171312.08</v>
      </c>
      <c r="D56" s="57">
        <f t="shared" si="0"/>
        <v>178084</v>
      </c>
      <c r="E56" s="18">
        <v>4450.91</v>
      </c>
      <c r="F56" s="22">
        <v>173633.09</v>
      </c>
      <c r="G56" s="57">
        <f t="shared" si="1"/>
        <v>178084</v>
      </c>
      <c r="H56" s="81"/>
    </row>
    <row r="57" spans="1:8" x14ac:dyDescent="0.25">
      <c r="A57" s="9" t="s">
        <v>235</v>
      </c>
      <c r="B57" s="18">
        <v>10145.84</v>
      </c>
      <c r="C57" s="22">
        <v>297542.15999999997</v>
      </c>
      <c r="D57" s="57">
        <f t="shared" si="0"/>
        <v>307688</v>
      </c>
      <c r="E57" s="18">
        <v>7766.26</v>
      </c>
      <c r="F57" s="22">
        <v>299921.74</v>
      </c>
      <c r="G57" s="57">
        <f t="shared" si="1"/>
        <v>307688</v>
      </c>
      <c r="H57" s="81"/>
    </row>
    <row r="58" spans="1:8" x14ac:dyDescent="0.25">
      <c r="A58" s="9" t="s">
        <v>236</v>
      </c>
      <c r="B58" s="18">
        <v>62559.69</v>
      </c>
      <c r="C58" s="22">
        <v>671261.31</v>
      </c>
      <c r="D58" s="57">
        <f t="shared" si="0"/>
        <v>733821</v>
      </c>
      <c r="E58" s="18">
        <v>42968.61</v>
      </c>
      <c r="F58" s="22">
        <v>690852.39</v>
      </c>
      <c r="G58" s="57">
        <f t="shared" si="1"/>
        <v>733821</v>
      </c>
      <c r="H58" s="81"/>
    </row>
    <row r="59" spans="1:8" x14ac:dyDescent="0.25">
      <c r="A59" s="9" t="s">
        <v>237</v>
      </c>
      <c r="B59" s="18">
        <v>8786.92</v>
      </c>
      <c r="C59" s="22">
        <v>180268.08</v>
      </c>
      <c r="D59" s="57">
        <f t="shared" si="0"/>
        <v>189055</v>
      </c>
      <c r="E59" s="18">
        <v>6114.31</v>
      </c>
      <c r="F59" s="22">
        <v>182940.69</v>
      </c>
      <c r="G59" s="57">
        <f t="shared" si="1"/>
        <v>189055</v>
      </c>
      <c r="H59" s="81"/>
    </row>
    <row r="60" spans="1:8" x14ac:dyDescent="0.25">
      <c r="A60" s="9" t="s">
        <v>238</v>
      </c>
      <c r="B60" s="18">
        <v>22784.18</v>
      </c>
      <c r="C60" s="22">
        <v>724763.82</v>
      </c>
      <c r="D60" s="57">
        <f t="shared" si="0"/>
        <v>747548</v>
      </c>
      <c r="E60" s="18">
        <v>17234.61</v>
      </c>
      <c r="F60" s="22">
        <v>730313.39</v>
      </c>
      <c r="G60" s="57">
        <f t="shared" si="1"/>
        <v>747548</v>
      </c>
      <c r="H60" s="81"/>
    </row>
    <row r="61" spans="1:8" x14ac:dyDescent="0.25">
      <c r="A61" s="9" t="s">
        <v>239</v>
      </c>
      <c r="B61" s="18">
        <v>110841.91</v>
      </c>
      <c r="C61" s="22">
        <v>934429.09</v>
      </c>
      <c r="D61" s="57">
        <f t="shared" si="0"/>
        <v>1045271</v>
      </c>
      <c r="E61" s="18">
        <v>74447.399999999994</v>
      </c>
      <c r="F61" s="22">
        <v>970823.6</v>
      </c>
      <c r="G61" s="57">
        <f t="shared" si="1"/>
        <v>1045271</v>
      </c>
      <c r="H61" s="81"/>
    </row>
    <row r="62" spans="1:8" x14ac:dyDescent="0.25">
      <c r="A62" s="9" t="s">
        <v>240</v>
      </c>
      <c r="B62" s="18">
        <v>10297.65</v>
      </c>
      <c r="C62" s="22">
        <v>198863.35</v>
      </c>
      <c r="D62" s="57">
        <f t="shared" si="0"/>
        <v>209161</v>
      </c>
      <c r="E62" s="18">
        <v>7447.43</v>
      </c>
      <c r="F62" s="22">
        <v>201713.57</v>
      </c>
      <c r="G62" s="57">
        <f t="shared" si="1"/>
        <v>209161</v>
      </c>
      <c r="H62" s="81"/>
    </row>
    <row r="63" spans="1:8" x14ac:dyDescent="0.25">
      <c r="A63" s="9" t="s">
        <v>241</v>
      </c>
      <c r="B63" s="18">
        <v>174845.23</v>
      </c>
      <c r="C63" s="22">
        <v>2428877.77</v>
      </c>
      <c r="D63" s="57">
        <f t="shared" si="0"/>
        <v>2603723</v>
      </c>
      <c r="E63" s="18">
        <v>129791.1</v>
      </c>
      <c r="F63" s="22">
        <v>2473931.9</v>
      </c>
      <c r="G63" s="57">
        <f t="shared" si="1"/>
        <v>2603723</v>
      </c>
      <c r="H63" s="81"/>
    </row>
    <row r="64" spans="1:8" x14ac:dyDescent="0.25">
      <c r="A64" s="9" t="s">
        <v>242</v>
      </c>
      <c r="B64" s="18">
        <v>65952.160000000003</v>
      </c>
      <c r="C64" s="22">
        <v>757589.84</v>
      </c>
      <c r="D64" s="57">
        <f t="shared" si="0"/>
        <v>823542</v>
      </c>
      <c r="E64" s="18">
        <v>46573.919999999998</v>
      </c>
      <c r="F64" s="22">
        <v>776968.08</v>
      </c>
      <c r="G64" s="57">
        <f t="shared" si="1"/>
        <v>823542</v>
      </c>
      <c r="H64" s="81"/>
    </row>
    <row r="65" spans="1:8" x14ac:dyDescent="0.25">
      <c r="A65" s="9" t="s">
        <v>243</v>
      </c>
      <c r="B65" s="18">
        <v>11132.86</v>
      </c>
      <c r="C65" s="22">
        <v>274175.14</v>
      </c>
      <c r="D65" s="57">
        <f t="shared" si="0"/>
        <v>285308</v>
      </c>
      <c r="E65" s="18">
        <v>8265.9500000000007</v>
      </c>
      <c r="F65" s="22">
        <v>277042.05000000005</v>
      </c>
      <c r="G65" s="57">
        <f t="shared" si="1"/>
        <v>285308.00000000006</v>
      </c>
      <c r="H65" s="81"/>
    </row>
    <row r="66" spans="1:8" x14ac:dyDescent="0.25">
      <c r="A66" s="9" t="s">
        <v>244</v>
      </c>
      <c r="B66" s="18">
        <v>36854.57</v>
      </c>
      <c r="C66" s="22">
        <v>1433870.43</v>
      </c>
      <c r="D66" s="57">
        <f t="shared" si="0"/>
        <v>1470725</v>
      </c>
      <c r="E66" s="18">
        <v>26060.36</v>
      </c>
      <c r="F66" s="22">
        <v>1444664.6300000001</v>
      </c>
      <c r="G66" s="57">
        <f t="shared" si="1"/>
        <v>1470724.9900000002</v>
      </c>
      <c r="H66" s="81"/>
    </row>
    <row r="67" spans="1:8" x14ac:dyDescent="0.25">
      <c r="A67" s="9" t="s">
        <v>245</v>
      </c>
      <c r="B67" s="18">
        <v>44763.16</v>
      </c>
      <c r="C67" s="22">
        <v>605936.84</v>
      </c>
      <c r="D67" s="57">
        <f t="shared" si="0"/>
        <v>650700</v>
      </c>
      <c r="E67" s="18">
        <v>30574.74</v>
      </c>
      <c r="F67" s="22">
        <v>620125.26</v>
      </c>
      <c r="G67" s="57">
        <f t="shared" si="1"/>
        <v>650700</v>
      </c>
      <c r="H67" s="81"/>
    </row>
    <row r="68" spans="1:8" x14ac:dyDescent="0.25">
      <c r="A68" s="9" t="s">
        <v>246</v>
      </c>
      <c r="B68" s="18">
        <v>49485.05</v>
      </c>
      <c r="C68" s="22">
        <v>624500.94999999995</v>
      </c>
      <c r="D68" s="57">
        <f t="shared" si="0"/>
        <v>673986</v>
      </c>
      <c r="E68" s="18">
        <v>34668.97</v>
      </c>
      <c r="F68" s="22">
        <v>639317.03</v>
      </c>
      <c r="G68" s="57">
        <f t="shared" si="1"/>
        <v>673986</v>
      </c>
      <c r="H68" s="81"/>
    </row>
    <row r="69" spans="1:8" x14ac:dyDescent="0.25">
      <c r="A69" s="9" t="s">
        <v>247</v>
      </c>
      <c r="B69" s="18">
        <v>14762.2</v>
      </c>
      <c r="C69" s="22">
        <v>213066.8</v>
      </c>
      <c r="D69" s="57">
        <f t="shared" si="0"/>
        <v>227829</v>
      </c>
      <c r="E69" s="18">
        <v>9001.8700000000008</v>
      </c>
      <c r="F69" s="22">
        <v>218827.13</v>
      </c>
      <c r="G69" s="57">
        <f t="shared" si="1"/>
        <v>227829</v>
      </c>
      <c r="H69" s="81"/>
    </row>
    <row r="70" spans="1:8" x14ac:dyDescent="0.25">
      <c r="A70" s="9" t="s">
        <v>248</v>
      </c>
      <c r="B70" s="18">
        <v>49046.83</v>
      </c>
      <c r="C70" s="22">
        <v>425322.17</v>
      </c>
      <c r="D70" s="57">
        <f t="shared" ref="D70:D104" si="2">B70+C70</f>
        <v>474369</v>
      </c>
      <c r="E70" s="18">
        <v>29614.61</v>
      </c>
      <c r="F70" s="22">
        <v>444754.39</v>
      </c>
      <c r="G70" s="57">
        <f t="shared" ref="G70:G104" si="3">E70+F70</f>
        <v>474369</v>
      </c>
      <c r="H70" s="81"/>
    </row>
    <row r="71" spans="1:8" x14ac:dyDescent="0.25">
      <c r="A71" s="9" t="s">
        <v>249</v>
      </c>
      <c r="B71" s="18">
        <v>121665.33</v>
      </c>
      <c r="C71" s="22">
        <v>999741.67</v>
      </c>
      <c r="D71" s="57">
        <f t="shared" si="2"/>
        <v>1121407</v>
      </c>
      <c r="E71" s="18">
        <v>86956.78</v>
      </c>
      <c r="F71" s="22">
        <v>1034450.2200000001</v>
      </c>
      <c r="G71" s="57">
        <f t="shared" si="3"/>
        <v>1121407</v>
      </c>
      <c r="H71" s="81"/>
    </row>
    <row r="72" spans="1:8" x14ac:dyDescent="0.25">
      <c r="A72" s="9" t="s">
        <v>250</v>
      </c>
      <c r="B72" s="18">
        <v>90199.61</v>
      </c>
      <c r="C72" s="22">
        <v>672543.39</v>
      </c>
      <c r="D72" s="57">
        <f t="shared" si="2"/>
        <v>762743</v>
      </c>
      <c r="E72" s="18">
        <v>66360.460000000006</v>
      </c>
      <c r="F72" s="22">
        <v>696382.54</v>
      </c>
      <c r="G72" s="57">
        <f t="shared" si="3"/>
        <v>762743</v>
      </c>
      <c r="H72" s="81"/>
    </row>
    <row r="73" spans="1:8" x14ac:dyDescent="0.25">
      <c r="A73" s="9" t="s">
        <v>251</v>
      </c>
      <c r="B73" s="18">
        <v>227219.6</v>
      </c>
      <c r="C73" s="22">
        <v>1608683.4</v>
      </c>
      <c r="D73" s="57">
        <f t="shared" si="2"/>
        <v>1835903</v>
      </c>
      <c r="E73" s="18">
        <v>154865.03</v>
      </c>
      <c r="F73" s="22">
        <v>1681037.97</v>
      </c>
      <c r="G73" s="57">
        <f t="shared" si="3"/>
        <v>1835903</v>
      </c>
      <c r="H73" s="81"/>
    </row>
    <row r="74" spans="1:8" x14ac:dyDescent="0.25">
      <c r="A74" s="9" t="s">
        <v>252</v>
      </c>
      <c r="B74" s="18">
        <v>10680.83</v>
      </c>
      <c r="C74" s="22">
        <v>226561.17</v>
      </c>
      <c r="D74" s="57">
        <f t="shared" si="2"/>
        <v>237242</v>
      </c>
      <c r="E74" s="18">
        <v>6816.74</v>
      </c>
      <c r="F74" s="22">
        <v>230425.27000000002</v>
      </c>
      <c r="G74" s="57">
        <f t="shared" si="3"/>
        <v>237242.01</v>
      </c>
      <c r="H74" s="81"/>
    </row>
    <row r="75" spans="1:8" x14ac:dyDescent="0.25">
      <c r="A75" s="9" t="s">
        <v>253</v>
      </c>
      <c r="B75" s="18">
        <v>37204.400000000001</v>
      </c>
      <c r="C75" s="22">
        <v>517818.6</v>
      </c>
      <c r="D75" s="57">
        <f t="shared" si="2"/>
        <v>555023</v>
      </c>
      <c r="E75" s="18">
        <v>25697.24</v>
      </c>
      <c r="F75" s="22">
        <v>529325.76</v>
      </c>
      <c r="G75" s="57">
        <f t="shared" si="3"/>
        <v>555023</v>
      </c>
      <c r="H75" s="81"/>
    </row>
    <row r="76" spans="1:8" x14ac:dyDescent="0.25">
      <c r="A76" s="9" t="s">
        <v>254</v>
      </c>
      <c r="B76" s="18">
        <v>21971.38</v>
      </c>
      <c r="C76" s="22">
        <v>545589.62</v>
      </c>
      <c r="D76" s="57">
        <f t="shared" si="2"/>
        <v>567561</v>
      </c>
      <c r="E76" s="18">
        <v>15793.51</v>
      </c>
      <c r="F76" s="22">
        <v>551767.49000000011</v>
      </c>
      <c r="G76" s="57">
        <f t="shared" si="3"/>
        <v>567561.00000000012</v>
      </c>
      <c r="H76" s="81"/>
    </row>
    <row r="77" spans="1:8" x14ac:dyDescent="0.25">
      <c r="A77" s="9" t="s">
        <v>255</v>
      </c>
      <c r="B77" s="18">
        <v>33826.120000000003</v>
      </c>
      <c r="C77" s="22">
        <v>395854.88</v>
      </c>
      <c r="D77" s="57">
        <f t="shared" si="2"/>
        <v>429681</v>
      </c>
      <c r="E77" s="18">
        <v>24380.14</v>
      </c>
      <c r="F77" s="22">
        <v>405300.85000000003</v>
      </c>
      <c r="G77" s="57">
        <f t="shared" si="3"/>
        <v>429680.99000000005</v>
      </c>
      <c r="H77" s="81"/>
    </row>
    <row r="78" spans="1:8" x14ac:dyDescent="0.25">
      <c r="A78" s="9" t="s">
        <v>256</v>
      </c>
      <c r="B78" s="18">
        <v>99327.58</v>
      </c>
      <c r="C78" s="22">
        <v>702088.42</v>
      </c>
      <c r="D78" s="57">
        <f t="shared" si="2"/>
        <v>801416</v>
      </c>
      <c r="E78" s="18">
        <v>75423.789999999994</v>
      </c>
      <c r="F78" s="22">
        <v>725992.21000000008</v>
      </c>
      <c r="G78" s="57">
        <f t="shared" si="3"/>
        <v>801416.00000000012</v>
      </c>
      <c r="H78" s="81"/>
    </row>
    <row r="79" spans="1:8" x14ac:dyDescent="0.25">
      <c r="A79" s="9" t="s">
        <v>257</v>
      </c>
      <c r="B79" s="18">
        <v>445546.33</v>
      </c>
      <c r="C79" s="22">
        <v>1744780.67</v>
      </c>
      <c r="D79" s="57">
        <f t="shared" si="2"/>
        <v>2190327</v>
      </c>
      <c r="E79" s="18">
        <v>316120.07</v>
      </c>
      <c r="F79" s="22">
        <v>1874206.9300000002</v>
      </c>
      <c r="G79" s="57">
        <f t="shared" si="3"/>
        <v>2190327</v>
      </c>
      <c r="H79" s="81"/>
    </row>
    <row r="80" spans="1:8" x14ac:dyDescent="0.25">
      <c r="A80" s="9" t="s">
        <v>258</v>
      </c>
      <c r="B80" s="18">
        <v>64600.65</v>
      </c>
      <c r="C80" s="22">
        <v>1191154.3500000001</v>
      </c>
      <c r="D80" s="57">
        <f t="shared" si="2"/>
        <v>1255755</v>
      </c>
      <c r="E80" s="18">
        <v>43699.57</v>
      </c>
      <c r="F80" s="22">
        <v>1212055.44</v>
      </c>
      <c r="G80" s="57">
        <f t="shared" si="3"/>
        <v>1255755.01</v>
      </c>
      <c r="H80" s="81"/>
    </row>
    <row r="81" spans="1:8" x14ac:dyDescent="0.25">
      <c r="A81" s="9" t="s">
        <v>259</v>
      </c>
      <c r="B81" s="18">
        <v>187579.39</v>
      </c>
      <c r="C81" s="22">
        <v>1210085.6100000001</v>
      </c>
      <c r="D81" s="57">
        <f t="shared" si="2"/>
        <v>1397665</v>
      </c>
      <c r="E81" s="18">
        <v>131505.06</v>
      </c>
      <c r="F81" s="22">
        <v>1266159.9300000002</v>
      </c>
      <c r="G81" s="57">
        <f t="shared" si="3"/>
        <v>1397664.9900000002</v>
      </c>
      <c r="H81" s="81"/>
    </row>
    <row r="82" spans="1:8" x14ac:dyDescent="0.25">
      <c r="A82" s="9" t="s">
        <v>260</v>
      </c>
      <c r="B82" s="18">
        <v>198304.15</v>
      </c>
      <c r="C82" s="22">
        <v>1233503.8500000001</v>
      </c>
      <c r="D82" s="57">
        <f t="shared" si="2"/>
        <v>1431808</v>
      </c>
      <c r="E82" s="18">
        <v>143292.47</v>
      </c>
      <c r="F82" s="22">
        <v>1288515.54</v>
      </c>
      <c r="G82" s="57">
        <f t="shared" si="3"/>
        <v>1431808.01</v>
      </c>
      <c r="H82" s="81"/>
    </row>
    <row r="83" spans="1:8" x14ac:dyDescent="0.25">
      <c r="A83" s="9" t="s">
        <v>261</v>
      </c>
      <c r="B83" s="18">
        <v>15728.49</v>
      </c>
      <c r="C83" s="22">
        <v>359014.51</v>
      </c>
      <c r="D83" s="57">
        <f t="shared" si="2"/>
        <v>374743</v>
      </c>
      <c r="E83" s="18">
        <v>12090.75</v>
      </c>
      <c r="F83" s="22">
        <v>362652.26</v>
      </c>
      <c r="G83" s="57">
        <f t="shared" si="3"/>
        <v>374743.01</v>
      </c>
      <c r="H83" s="81"/>
    </row>
    <row r="84" spans="1:8" x14ac:dyDescent="0.25">
      <c r="A84" s="9" t="s">
        <v>262</v>
      </c>
      <c r="B84" s="18">
        <v>20949.64</v>
      </c>
      <c r="C84" s="22">
        <v>551794.36</v>
      </c>
      <c r="D84" s="57">
        <f t="shared" si="2"/>
        <v>572744</v>
      </c>
      <c r="E84" s="18">
        <v>13900.89</v>
      </c>
      <c r="F84" s="22">
        <v>558843.11</v>
      </c>
      <c r="G84" s="57">
        <f t="shared" si="3"/>
        <v>572744</v>
      </c>
      <c r="H84" s="81"/>
    </row>
    <row r="85" spans="1:8" x14ac:dyDescent="0.25">
      <c r="A85" s="9" t="s">
        <v>263</v>
      </c>
      <c r="B85" s="18">
        <v>24406.86</v>
      </c>
      <c r="C85" s="22">
        <v>362041.14</v>
      </c>
      <c r="D85" s="57">
        <f t="shared" si="2"/>
        <v>386448</v>
      </c>
      <c r="E85" s="18">
        <v>14466.23</v>
      </c>
      <c r="F85" s="22">
        <v>371981.77</v>
      </c>
      <c r="G85" s="57">
        <f t="shared" si="3"/>
        <v>386448</v>
      </c>
      <c r="H85" s="81"/>
    </row>
    <row r="86" spans="1:8" x14ac:dyDescent="0.25">
      <c r="A86" s="9" t="s">
        <v>264</v>
      </c>
      <c r="B86" s="18">
        <v>22061.26</v>
      </c>
      <c r="C86" s="22">
        <v>234835.74</v>
      </c>
      <c r="D86" s="57">
        <f t="shared" si="2"/>
        <v>256897</v>
      </c>
      <c r="E86" s="18">
        <v>15644.16</v>
      </c>
      <c r="F86" s="22">
        <v>241252.84</v>
      </c>
      <c r="G86" s="57">
        <f t="shared" si="3"/>
        <v>256897</v>
      </c>
      <c r="H86" s="81"/>
    </row>
    <row r="87" spans="1:8" x14ac:dyDescent="0.25">
      <c r="A87" s="9" t="s">
        <v>265</v>
      </c>
      <c r="B87" s="18">
        <v>79962.2</v>
      </c>
      <c r="C87" s="22">
        <v>975858.8</v>
      </c>
      <c r="D87" s="57">
        <f t="shared" si="2"/>
        <v>1055821</v>
      </c>
      <c r="E87" s="18">
        <v>53554.44</v>
      </c>
      <c r="F87" s="22">
        <v>1002266.56</v>
      </c>
      <c r="G87" s="57">
        <f t="shared" si="3"/>
        <v>1055821</v>
      </c>
      <c r="H87" s="81"/>
    </row>
    <row r="88" spans="1:8" x14ac:dyDescent="0.25">
      <c r="A88" s="9" t="s">
        <v>266</v>
      </c>
      <c r="B88" s="18">
        <v>61897.91</v>
      </c>
      <c r="C88" s="22">
        <v>497116.09</v>
      </c>
      <c r="D88" s="57">
        <f t="shared" si="2"/>
        <v>559014</v>
      </c>
      <c r="E88" s="18">
        <v>41344.49</v>
      </c>
      <c r="F88" s="22">
        <v>517669.51</v>
      </c>
      <c r="G88" s="57">
        <f t="shared" si="3"/>
        <v>559014</v>
      </c>
      <c r="H88" s="81"/>
    </row>
    <row r="89" spans="1:8" x14ac:dyDescent="0.25">
      <c r="A89" s="9" t="s">
        <v>267</v>
      </c>
      <c r="B89" s="18">
        <v>15768.21</v>
      </c>
      <c r="C89" s="22">
        <v>654828.79</v>
      </c>
      <c r="D89" s="57">
        <f t="shared" si="2"/>
        <v>670597</v>
      </c>
      <c r="E89" s="18">
        <v>10225.83</v>
      </c>
      <c r="F89" s="22">
        <v>660371.17000000004</v>
      </c>
      <c r="G89" s="57">
        <f t="shared" si="3"/>
        <v>670597</v>
      </c>
      <c r="H89" s="81"/>
    </row>
    <row r="90" spans="1:8" x14ac:dyDescent="0.25">
      <c r="A90" s="9" t="s">
        <v>268</v>
      </c>
      <c r="B90" s="18">
        <v>21606.74</v>
      </c>
      <c r="C90" s="22">
        <v>414462.26</v>
      </c>
      <c r="D90" s="57">
        <f t="shared" si="2"/>
        <v>436069</v>
      </c>
      <c r="E90" s="18">
        <v>16437.7</v>
      </c>
      <c r="F90" s="22">
        <v>419631.3</v>
      </c>
      <c r="G90" s="57">
        <f t="shared" si="3"/>
        <v>436069</v>
      </c>
      <c r="H90" s="81"/>
    </row>
    <row r="91" spans="1:8" x14ac:dyDescent="0.25">
      <c r="A91" s="9" t="s">
        <v>269</v>
      </c>
      <c r="B91" s="18">
        <v>27311.49</v>
      </c>
      <c r="C91" s="22">
        <v>347666.51</v>
      </c>
      <c r="D91" s="57">
        <f t="shared" si="2"/>
        <v>374978</v>
      </c>
      <c r="E91" s="18">
        <v>22658.75</v>
      </c>
      <c r="F91" s="22">
        <v>352319.25</v>
      </c>
      <c r="G91" s="57">
        <f t="shared" si="3"/>
        <v>374978</v>
      </c>
      <c r="H91" s="81"/>
    </row>
    <row r="92" spans="1:8" x14ac:dyDescent="0.25">
      <c r="A92" s="9" t="s">
        <v>270</v>
      </c>
      <c r="B92" s="18">
        <v>16202.74</v>
      </c>
      <c r="C92" s="22">
        <v>353438.26</v>
      </c>
      <c r="D92" s="57">
        <f t="shared" si="2"/>
        <v>369641</v>
      </c>
      <c r="E92" s="18">
        <v>10464.200000000001</v>
      </c>
      <c r="F92" s="22">
        <v>359176.8</v>
      </c>
      <c r="G92" s="57">
        <f t="shared" si="3"/>
        <v>369641</v>
      </c>
      <c r="H92" s="81"/>
    </row>
    <row r="93" spans="1:8" x14ac:dyDescent="0.25">
      <c r="A93" s="9" t="s">
        <v>271</v>
      </c>
      <c r="B93" s="18">
        <v>23434.7</v>
      </c>
      <c r="C93" s="22">
        <v>317109.3</v>
      </c>
      <c r="D93" s="57">
        <f t="shared" si="2"/>
        <v>340544</v>
      </c>
      <c r="E93" s="18">
        <v>15525.25</v>
      </c>
      <c r="F93" s="22">
        <v>325018.74</v>
      </c>
      <c r="G93" s="57">
        <f t="shared" si="3"/>
        <v>340543.99</v>
      </c>
      <c r="H93" s="81"/>
    </row>
    <row r="94" spans="1:8" x14ac:dyDescent="0.25">
      <c r="A94" s="9" t="s">
        <v>272</v>
      </c>
      <c r="B94" s="18">
        <v>13547.63</v>
      </c>
      <c r="C94" s="22">
        <v>130541.37</v>
      </c>
      <c r="D94" s="57">
        <f t="shared" si="2"/>
        <v>144089</v>
      </c>
      <c r="E94" s="18">
        <v>8827.5</v>
      </c>
      <c r="F94" s="22">
        <v>135261.49</v>
      </c>
      <c r="G94" s="57">
        <f t="shared" si="3"/>
        <v>144088.99</v>
      </c>
      <c r="H94" s="81"/>
    </row>
    <row r="95" spans="1:8" x14ac:dyDescent="0.25">
      <c r="A95" s="9" t="s">
        <v>273</v>
      </c>
      <c r="B95" s="18">
        <v>203419.26</v>
      </c>
      <c r="C95" s="22">
        <v>1083910.74</v>
      </c>
      <c r="D95" s="57">
        <f t="shared" si="2"/>
        <v>1287330</v>
      </c>
      <c r="E95" s="18">
        <v>150821.84</v>
      </c>
      <c r="F95" s="22">
        <v>1136508.1599999999</v>
      </c>
      <c r="G95" s="57">
        <f t="shared" si="3"/>
        <v>1287330</v>
      </c>
      <c r="H95" s="81"/>
    </row>
    <row r="96" spans="1:8" x14ac:dyDescent="0.25">
      <c r="A96" s="9" t="s">
        <v>274</v>
      </c>
      <c r="B96" s="18">
        <v>289641.3</v>
      </c>
      <c r="C96" s="22">
        <v>1313626.7</v>
      </c>
      <c r="D96" s="57">
        <f t="shared" si="2"/>
        <v>1603268</v>
      </c>
      <c r="E96" s="18">
        <v>196701.81</v>
      </c>
      <c r="F96" s="22">
        <v>1406566.19</v>
      </c>
      <c r="G96" s="57">
        <f t="shared" si="3"/>
        <v>1603268</v>
      </c>
      <c r="H96" s="81"/>
    </row>
    <row r="97" spans="1:13" x14ac:dyDescent="0.25">
      <c r="A97" s="9" t="s">
        <v>275</v>
      </c>
      <c r="B97" s="18">
        <v>482475.04</v>
      </c>
      <c r="C97" s="22">
        <v>1124183.9099999999</v>
      </c>
      <c r="D97" s="57">
        <f t="shared" si="2"/>
        <v>1606658.95</v>
      </c>
      <c r="E97" s="18">
        <v>378400.28</v>
      </c>
      <c r="F97" s="22">
        <v>1228258.67</v>
      </c>
      <c r="G97" s="57">
        <f t="shared" si="3"/>
        <v>1606658.95</v>
      </c>
      <c r="H97" s="81"/>
    </row>
    <row r="98" spans="1:13" x14ac:dyDescent="0.25">
      <c r="A98" s="9" t="s">
        <v>276</v>
      </c>
      <c r="B98" s="18">
        <v>289743.8</v>
      </c>
      <c r="C98" s="22">
        <v>1088407.2</v>
      </c>
      <c r="D98" s="57">
        <f t="shared" si="2"/>
        <v>1378151</v>
      </c>
      <c r="E98" s="18">
        <v>208756.33</v>
      </c>
      <c r="F98" s="22">
        <v>1169394.67</v>
      </c>
      <c r="G98" s="57">
        <f t="shared" si="3"/>
        <v>1378151</v>
      </c>
      <c r="H98" s="81"/>
    </row>
    <row r="99" spans="1:13" x14ac:dyDescent="0.25">
      <c r="A99" s="9" t="s">
        <v>277</v>
      </c>
      <c r="B99" s="18">
        <v>234782.76</v>
      </c>
      <c r="C99" s="22">
        <v>987140.24</v>
      </c>
      <c r="D99" s="57">
        <f t="shared" si="2"/>
        <v>1221923</v>
      </c>
      <c r="E99" s="18">
        <v>161947.28</v>
      </c>
      <c r="F99" s="22">
        <v>1059975.73</v>
      </c>
      <c r="G99" s="57">
        <f t="shared" si="3"/>
        <v>1221923.01</v>
      </c>
      <c r="H99" s="81"/>
    </row>
    <row r="100" spans="1:13" x14ac:dyDescent="0.25">
      <c r="A100" s="58" t="s">
        <v>175</v>
      </c>
      <c r="B100" s="21">
        <f>SUM(B4:B99)</f>
        <v>6095509.8100000005</v>
      </c>
      <c r="C100" s="10">
        <f t="shared" ref="C100:G100" si="4">SUM(C4:C99)</f>
        <v>58373211.460000016</v>
      </c>
      <c r="D100" s="13">
        <f t="shared" si="4"/>
        <v>64468721.270000003</v>
      </c>
      <c r="E100" s="21">
        <f t="shared" si="4"/>
        <v>4310934.2700000014</v>
      </c>
      <c r="F100" s="24">
        <f t="shared" si="4"/>
        <v>60157787.019999996</v>
      </c>
      <c r="G100" s="24">
        <f t="shared" si="4"/>
        <v>64468721.290000007</v>
      </c>
      <c r="H100" s="81"/>
    </row>
    <row r="101" spans="1:13" x14ac:dyDescent="0.25">
      <c r="A101" s="9" t="s">
        <v>176</v>
      </c>
      <c r="B101" s="18">
        <v>19336.599999999999</v>
      </c>
      <c r="C101" s="22">
        <v>374773.4</v>
      </c>
      <c r="D101" s="57">
        <f t="shared" si="2"/>
        <v>394110</v>
      </c>
      <c r="E101" s="18">
        <v>20167.2</v>
      </c>
      <c r="F101" s="22">
        <v>373942.8</v>
      </c>
      <c r="G101" s="57">
        <f t="shared" si="3"/>
        <v>394110</v>
      </c>
      <c r="H101" s="81"/>
    </row>
    <row r="102" spans="1:13" x14ac:dyDescent="0.25">
      <c r="A102" s="9" t="s">
        <v>178</v>
      </c>
      <c r="B102" s="18">
        <v>9419.99</v>
      </c>
      <c r="C102" s="22">
        <v>367060.01</v>
      </c>
      <c r="D102" s="57">
        <f t="shared" si="2"/>
        <v>376480</v>
      </c>
      <c r="E102" s="18">
        <v>7615.13</v>
      </c>
      <c r="F102" s="22">
        <v>368864.87</v>
      </c>
      <c r="G102" s="57">
        <f t="shared" si="3"/>
        <v>376480</v>
      </c>
      <c r="H102" s="81"/>
    </row>
    <row r="103" spans="1:13" x14ac:dyDescent="0.25">
      <c r="A103" s="9" t="s">
        <v>177</v>
      </c>
      <c r="B103" s="18">
        <v>82669.23</v>
      </c>
      <c r="C103" s="22">
        <v>186682.77</v>
      </c>
      <c r="D103" s="57">
        <f t="shared" si="2"/>
        <v>269352</v>
      </c>
      <c r="E103" s="18">
        <v>97304.9</v>
      </c>
      <c r="F103" s="22">
        <v>172047.1</v>
      </c>
      <c r="G103" s="57">
        <f t="shared" si="3"/>
        <v>269352</v>
      </c>
      <c r="H103" s="81"/>
    </row>
    <row r="104" spans="1:13" x14ac:dyDescent="0.25">
      <c r="A104" s="51" t="s">
        <v>180</v>
      </c>
      <c r="B104" s="18">
        <v>19635.650000000001</v>
      </c>
      <c r="C104" s="22">
        <v>833288.35</v>
      </c>
      <c r="D104" s="57">
        <f t="shared" si="2"/>
        <v>852924</v>
      </c>
      <c r="E104" s="18">
        <v>9567.25</v>
      </c>
      <c r="F104" s="22">
        <v>843356.75</v>
      </c>
      <c r="G104" s="57">
        <f t="shared" si="3"/>
        <v>852924</v>
      </c>
      <c r="H104" s="81"/>
      <c r="I104" s="137"/>
      <c r="J104" s="137"/>
      <c r="K104" s="137"/>
      <c r="L104" s="137"/>
      <c r="M104" s="137"/>
    </row>
    <row r="105" spans="1:13" x14ac:dyDescent="0.25">
      <c r="A105" s="7" t="s">
        <v>179</v>
      </c>
      <c r="B105" s="61">
        <f>SUM(B100:B104)</f>
        <v>6226571.2800000012</v>
      </c>
      <c r="C105" s="62">
        <f t="shared" ref="C105:G105" si="5">SUM(C100:C104)</f>
        <v>60135015.990000017</v>
      </c>
      <c r="D105" s="64">
        <f t="shared" si="5"/>
        <v>66361587.270000003</v>
      </c>
      <c r="E105" s="61">
        <f t="shared" si="5"/>
        <v>4445588.7500000019</v>
      </c>
      <c r="F105" s="24">
        <f t="shared" si="5"/>
        <v>61915998.539999992</v>
      </c>
      <c r="G105" s="63">
        <f t="shared" si="5"/>
        <v>66361587.290000007</v>
      </c>
      <c r="H105" s="81"/>
    </row>
    <row r="106" spans="1:13" x14ac:dyDescent="0.25">
      <c r="A106" s="48" t="s">
        <v>298</v>
      </c>
      <c r="H106" s="81"/>
    </row>
    <row r="107" spans="1:13" x14ac:dyDescent="0.25">
      <c r="A107" s="48" t="s">
        <v>129</v>
      </c>
      <c r="H107" s="81"/>
    </row>
    <row r="108" spans="1:13" x14ac:dyDescent="0.25">
      <c r="A108" s="39" t="s">
        <v>744</v>
      </c>
      <c r="H108" s="8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122</v>
      </c>
    </row>
    <row r="2" spans="1:10" x14ac:dyDescent="0.25">
      <c r="A2" s="3" t="s">
        <v>69</v>
      </c>
    </row>
    <row r="3" spans="1:10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</row>
    <row r="4" spans="1:10" x14ac:dyDescent="0.25">
      <c r="A4" s="17" t="s">
        <v>86</v>
      </c>
      <c r="B4" s="5"/>
      <c r="C4" s="5"/>
      <c r="D4" s="5"/>
      <c r="E4" s="5"/>
      <c r="F4" s="11"/>
      <c r="G4" s="114"/>
      <c r="H4" s="114"/>
      <c r="I4" s="114"/>
      <c r="J4" s="114"/>
    </row>
    <row r="5" spans="1:10" x14ac:dyDescent="0.25">
      <c r="A5" s="19" t="s">
        <v>87</v>
      </c>
      <c r="B5" s="5">
        <v>35990.370000000003</v>
      </c>
      <c r="C5" s="5">
        <v>68893.63</v>
      </c>
      <c r="D5" s="5">
        <v>566788.46</v>
      </c>
      <c r="E5" s="5">
        <v>445787.44</v>
      </c>
      <c r="F5" s="12">
        <f t="shared" ref="F5:F16" si="0">SUM(B5:E5)</f>
        <v>1117459.8999999999</v>
      </c>
      <c r="G5" s="114"/>
      <c r="H5" s="114"/>
      <c r="I5" s="114"/>
      <c r="J5" s="114"/>
    </row>
    <row r="6" spans="1:10" x14ac:dyDescent="0.25">
      <c r="A6" s="19" t="s">
        <v>88</v>
      </c>
      <c r="B6" s="5">
        <v>13704.96</v>
      </c>
      <c r="C6" s="5">
        <v>14740.47</v>
      </c>
      <c r="D6" s="5">
        <v>126883.25</v>
      </c>
      <c r="E6" s="5">
        <v>95757.5</v>
      </c>
      <c r="F6" s="12">
        <f t="shared" si="0"/>
        <v>251086.18</v>
      </c>
      <c r="G6" s="114"/>
      <c r="H6" s="114"/>
      <c r="I6" s="114"/>
      <c r="J6" s="114"/>
    </row>
    <row r="7" spans="1:10" x14ac:dyDescent="0.25">
      <c r="A7" s="19" t="s">
        <v>89</v>
      </c>
      <c r="B7" s="5">
        <v>7970.29</v>
      </c>
      <c r="C7" s="5">
        <v>5798.25</v>
      </c>
      <c r="D7" s="5">
        <v>33058.65</v>
      </c>
      <c r="E7" s="5">
        <v>47956.82</v>
      </c>
      <c r="F7" s="12">
        <f t="shared" si="0"/>
        <v>94784.010000000009</v>
      </c>
      <c r="G7" s="114"/>
      <c r="H7" s="114"/>
      <c r="I7" s="114"/>
      <c r="J7" s="114"/>
    </row>
    <row r="8" spans="1:10" x14ac:dyDescent="0.25">
      <c r="A8" s="19" t="s">
        <v>90</v>
      </c>
      <c r="B8" s="5">
        <v>9229.06</v>
      </c>
      <c r="C8" s="5">
        <v>4469.46</v>
      </c>
      <c r="D8" s="5">
        <v>28021.43</v>
      </c>
      <c r="E8" s="5">
        <v>28863.23</v>
      </c>
      <c r="F8" s="12">
        <f t="shared" si="0"/>
        <v>70583.179999999993</v>
      </c>
      <c r="G8" s="114"/>
      <c r="H8" s="114"/>
      <c r="I8" s="114"/>
      <c r="J8" s="114"/>
    </row>
    <row r="9" spans="1:10" x14ac:dyDescent="0.25">
      <c r="A9" s="19" t="s">
        <v>91</v>
      </c>
      <c r="B9" s="5">
        <v>23534.73</v>
      </c>
      <c r="C9" s="5">
        <v>22789.79</v>
      </c>
      <c r="D9" s="5">
        <v>132329.93</v>
      </c>
      <c r="E9" s="5">
        <v>89573.25</v>
      </c>
      <c r="F9" s="12">
        <f t="shared" si="0"/>
        <v>268227.7</v>
      </c>
      <c r="G9" s="114"/>
      <c r="H9" s="114"/>
      <c r="I9" s="114"/>
      <c r="J9" s="114"/>
    </row>
    <row r="10" spans="1:10" x14ac:dyDescent="0.25">
      <c r="A10" s="19" t="s">
        <v>92</v>
      </c>
      <c r="B10" s="5">
        <v>14247.47</v>
      </c>
      <c r="C10" s="5">
        <v>13312.7</v>
      </c>
      <c r="D10" s="5">
        <v>42087.47</v>
      </c>
      <c r="E10" s="5">
        <v>15561.08</v>
      </c>
      <c r="F10" s="12">
        <f t="shared" si="0"/>
        <v>85208.72</v>
      </c>
      <c r="G10" s="114"/>
      <c r="H10" s="114"/>
      <c r="I10" s="114"/>
    </row>
    <row r="11" spans="1:10" x14ac:dyDescent="0.25">
      <c r="A11" s="19" t="s">
        <v>93</v>
      </c>
      <c r="B11" s="5">
        <v>6367.97</v>
      </c>
      <c r="C11" s="5">
        <v>12435.72</v>
      </c>
      <c r="D11" s="5">
        <v>117554.73</v>
      </c>
      <c r="E11" s="5">
        <v>88064.99</v>
      </c>
      <c r="F11" s="12">
        <f t="shared" si="0"/>
        <v>224423.40999999997</v>
      </c>
      <c r="G11" s="114"/>
      <c r="H11" s="114"/>
      <c r="I11" s="114"/>
      <c r="J11" s="114"/>
    </row>
    <row r="12" spans="1:10" x14ac:dyDescent="0.25">
      <c r="A12" s="19" t="s">
        <v>94</v>
      </c>
      <c r="B12" s="5">
        <v>5694.98</v>
      </c>
      <c r="C12" s="5">
        <v>19026.490000000002</v>
      </c>
      <c r="D12" s="5">
        <v>103838.39</v>
      </c>
      <c r="E12" s="5">
        <v>68100.95</v>
      </c>
      <c r="F12" s="12">
        <f t="shared" si="0"/>
        <v>196660.81</v>
      </c>
      <c r="G12" s="114"/>
      <c r="H12" s="114"/>
      <c r="I12" s="114"/>
      <c r="J12" s="114"/>
    </row>
    <row r="13" spans="1:10" x14ac:dyDescent="0.25">
      <c r="A13" s="19" t="s">
        <v>95</v>
      </c>
      <c r="B13" s="5">
        <v>2601.11</v>
      </c>
      <c r="C13" s="5">
        <v>5768.26</v>
      </c>
      <c r="D13" s="5">
        <v>57252.13</v>
      </c>
      <c r="E13" s="5">
        <v>23475.15</v>
      </c>
      <c r="F13" s="12">
        <f t="shared" si="0"/>
        <v>89096.65</v>
      </c>
      <c r="G13" s="114"/>
      <c r="H13" s="114"/>
      <c r="I13" s="114"/>
      <c r="J13" s="114"/>
    </row>
    <row r="14" spans="1:10" x14ac:dyDescent="0.25">
      <c r="A14" s="19" t="s">
        <v>96</v>
      </c>
      <c r="B14" s="5">
        <v>16109.47</v>
      </c>
      <c r="C14" s="5">
        <v>41671.51</v>
      </c>
      <c r="D14" s="5">
        <v>164139.81</v>
      </c>
      <c r="E14" s="5">
        <v>40228.71</v>
      </c>
      <c r="F14" s="12">
        <f t="shared" si="0"/>
        <v>262149.5</v>
      </c>
      <c r="G14" s="114"/>
      <c r="H14" s="114"/>
      <c r="I14" s="114"/>
      <c r="J14" s="114"/>
    </row>
    <row r="15" spans="1:10" x14ac:dyDescent="0.25">
      <c r="A15" s="19" t="s">
        <v>97</v>
      </c>
      <c r="B15" s="5">
        <v>2525.44</v>
      </c>
      <c r="C15" s="5">
        <v>6806.19</v>
      </c>
      <c r="D15" s="5">
        <v>60160.25</v>
      </c>
      <c r="E15" s="5">
        <v>19957.11</v>
      </c>
      <c r="F15" s="12">
        <f t="shared" si="0"/>
        <v>89448.99</v>
      </c>
      <c r="G15" s="114"/>
      <c r="H15" s="114"/>
      <c r="I15" s="114"/>
      <c r="J15" s="114"/>
    </row>
    <row r="16" spans="1:10" x14ac:dyDescent="0.25">
      <c r="A16" s="19" t="s">
        <v>98</v>
      </c>
      <c r="B16" s="5">
        <v>16547.080000000002</v>
      </c>
      <c r="C16" s="5">
        <v>38106.89</v>
      </c>
      <c r="D16" s="5">
        <v>131020.05</v>
      </c>
      <c r="E16" s="5">
        <v>33376.43</v>
      </c>
      <c r="F16" s="12">
        <f t="shared" si="0"/>
        <v>219050.45</v>
      </c>
      <c r="G16" s="114"/>
      <c r="H16" s="114"/>
    </row>
    <row r="17" spans="1:8" x14ac:dyDescent="0.25">
      <c r="A17" s="20" t="s">
        <v>85</v>
      </c>
      <c r="B17" s="10">
        <f>SUM(B4:B16)</f>
        <v>154522.93</v>
      </c>
      <c r="C17" s="10">
        <f t="shared" ref="C17:F17" si="1">SUM(C4:C16)</f>
        <v>253819.36</v>
      </c>
      <c r="D17" s="10">
        <f t="shared" si="1"/>
        <v>1563134.5499999998</v>
      </c>
      <c r="E17" s="10">
        <f t="shared" si="1"/>
        <v>996702.6599999998</v>
      </c>
      <c r="F17" s="13">
        <f t="shared" si="1"/>
        <v>2968179.5</v>
      </c>
    </row>
    <row r="18" spans="1:8" x14ac:dyDescent="0.25">
      <c r="A18" s="48" t="s">
        <v>298</v>
      </c>
      <c r="B18" s="40"/>
      <c r="C18" s="40"/>
      <c r="D18" s="40"/>
      <c r="E18" s="40"/>
      <c r="F18" s="40"/>
    </row>
    <row r="19" spans="1:8" x14ac:dyDescent="0.25">
      <c r="A19" s="48" t="s">
        <v>129</v>
      </c>
      <c r="B19" s="40"/>
      <c r="C19" s="40"/>
      <c r="D19" s="40"/>
      <c r="E19" s="40"/>
      <c r="F19" s="40"/>
    </row>
    <row r="20" spans="1:8" x14ac:dyDescent="0.25">
      <c r="A20" s="48" t="str">
        <f>IF(1&lt;2,"Lecture : "&amp;ROUND(D5,0)&amp;" hommes immigrés de 25 à 54 ans sont devenus français par acquisition.","")</f>
        <v>Lecture : 566788 hommes immigrés de 25 à 54 ans sont devenus français par acquisition.</v>
      </c>
      <c r="B20" s="40"/>
      <c r="C20" s="40"/>
      <c r="D20" s="40"/>
      <c r="E20" s="40"/>
      <c r="F20" s="40"/>
    </row>
    <row r="21" spans="1:8" x14ac:dyDescent="0.25">
      <c r="A21" s="39" t="s">
        <v>744</v>
      </c>
      <c r="B21" s="40"/>
      <c r="C21" s="40"/>
      <c r="D21" s="40"/>
      <c r="E21" s="40"/>
      <c r="F21" s="40"/>
    </row>
    <row r="23" spans="1:8" x14ac:dyDescent="0.25">
      <c r="A23" s="3" t="s">
        <v>70</v>
      </c>
    </row>
    <row r="24" spans="1:8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8" x14ac:dyDescent="0.25">
      <c r="A25" s="17" t="s">
        <v>86</v>
      </c>
      <c r="B25" s="5">
        <v>5543276.4500000002</v>
      </c>
      <c r="C25" s="5">
        <v>3537581.92</v>
      </c>
      <c r="D25" s="5">
        <v>10479058.890000001</v>
      </c>
      <c r="E25" s="5">
        <v>8110021.2000000002</v>
      </c>
      <c r="F25" s="11">
        <f>SUM(B25:E25)</f>
        <v>27669938.460000001</v>
      </c>
      <c r="G25" s="114"/>
      <c r="H25" s="114"/>
    </row>
    <row r="26" spans="1:8" x14ac:dyDescent="0.25">
      <c r="A26" s="19" t="s">
        <v>87</v>
      </c>
      <c r="B26" s="5">
        <v>21765.24</v>
      </c>
      <c r="C26" s="5">
        <v>60586.68</v>
      </c>
      <c r="D26" s="5">
        <v>108491.52</v>
      </c>
      <c r="E26" s="5">
        <v>62419.24</v>
      </c>
      <c r="F26" s="12">
        <f t="shared" ref="F26:F37" si="2">SUM(B26:E26)</f>
        <v>253262.68</v>
      </c>
      <c r="G26" s="114"/>
      <c r="H26" s="114"/>
    </row>
    <row r="27" spans="1:8" x14ac:dyDescent="0.25">
      <c r="A27" s="19" t="s">
        <v>88</v>
      </c>
      <c r="B27" s="5">
        <v>18618.86</v>
      </c>
      <c r="C27" s="5">
        <v>4903.5600000000004</v>
      </c>
      <c r="D27" s="5">
        <v>15368.84</v>
      </c>
      <c r="E27" s="5">
        <v>742.67</v>
      </c>
      <c r="F27" s="12">
        <f t="shared" si="2"/>
        <v>39633.93</v>
      </c>
      <c r="G27" s="114"/>
      <c r="H27" s="114"/>
    </row>
    <row r="28" spans="1:8" x14ac:dyDescent="0.25">
      <c r="A28" s="19" t="s">
        <v>89</v>
      </c>
      <c r="B28" s="5">
        <v>4040.57</v>
      </c>
      <c r="C28" s="5">
        <v>741.95</v>
      </c>
      <c r="D28" s="5">
        <v>3685.64</v>
      </c>
      <c r="E28" s="5">
        <v>2350.34</v>
      </c>
      <c r="F28" s="12">
        <f t="shared" si="2"/>
        <v>10818.5</v>
      </c>
      <c r="G28" s="114"/>
      <c r="H28" s="114"/>
    </row>
    <row r="29" spans="1:8" x14ac:dyDescent="0.25">
      <c r="A29" s="19" t="s">
        <v>90</v>
      </c>
      <c r="B29" s="5">
        <v>3465.49</v>
      </c>
      <c r="C29" s="5">
        <v>424.12</v>
      </c>
      <c r="D29" s="5">
        <v>3201.1</v>
      </c>
      <c r="E29" s="5">
        <v>782.31</v>
      </c>
      <c r="F29" s="12">
        <f t="shared" si="2"/>
        <v>7873.0199999999986</v>
      </c>
      <c r="G29" s="114"/>
      <c r="H29" s="114"/>
    </row>
    <row r="30" spans="1:8" x14ac:dyDescent="0.25">
      <c r="A30" s="19" t="s">
        <v>91</v>
      </c>
      <c r="B30" s="5">
        <v>22400.02</v>
      </c>
      <c r="C30" s="5">
        <v>2627.11</v>
      </c>
      <c r="D30" s="5">
        <v>2591.65</v>
      </c>
      <c r="E30" s="5">
        <v>1765.71</v>
      </c>
      <c r="F30" s="12">
        <f t="shared" si="2"/>
        <v>29384.49</v>
      </c>
      <c r="G30" s="114"/>
      <c r="H30" s="114"/>
    </row>
    <row r="31" spans="1:8" x14ac:dyDescent="0.25">
      <c r="A31" s="19" t="s">
        <v>92</v>
      </c>
      <c r="B31" s="5">
        <v>12595.78</v>
      </c>
      <c r="C31" s="5">
        <v>570.27</v>
      </c>
      <c r="D31" s="5">
        <v>1245.57</v>
      </c>
      <c r="E31" s="5">
        <v>986.2</v>
      </c>
      <c r="F31" s="12">
        <f t="shared" si="2"/>
        <v>15397.820000000002</v>
      </c>
      <c r="G31" s="114"/>
      <c r="H31" s="114"/>
    </row>
    <row r="32" spans="1:8" x14ac:dyDescent="0.25">
      <c r="A32" s="19" t="s">
        <v>93</v>
      </c>
      <c r="B32" s="5">
        <v>31254.84</v>
      </c>
      <c r="C32" s="5">
        <v>605.79999999999995</v>
      </c>
      <c r="D32" s="5">
        <v>2626.69</v>
      </c>
      <c r="E32" s="5">
        <v>3268.33</v>
      </c>
      <c r="F32" s="12">
        <f t="shared" si="2"/>
        <v>37755.660000000003</v>
      </c>
      <c r="G32" s="114"/>
      <c r="H32" s="114"/>
    </row>
    <row r="33" spans="1:8" x14ac:dyDescent="0.25">
      <c r="A33" s="19" t="s">
        <v>94</v>
      </c>
      <c r="B33" s="5">
        <v>32106.34</v>
      </c>
      <c r="C33" s="5">
        <v>926.7</v>
      </c>
      <c r="D33" s="5">
        <v>2173.1999999999998</v>
      </c>
      <c r="E33" s="5">
        <v>850.82</v>
      </c>
      <c r="F33" s="12">
        <f t="shared" si="2"/>
        <v>36057.06</v>
      </c>
      <c r="G33" s="114"/>
      <c r="H33" s="114"/>
    </row>
    <row r="34" spans="1:8" x14ac:dyDescent="0.25">
      <c r="A34" s="19" t="s">
        <v>95</v>
      </c>
      <c r="B34" s="5">
        <v>12489.35</v>
      </c>
      <c r="C34" s="5">
        <v>447.07</v>
      </c>
      <c r="D34" s="5">
        <v>1992.01</v>
      </c>
      <c r="E34" s="5">
        <v>418.27</v>
      </c>
      <c r="F34" s="12">
        <f t="shared" si="2"/>
        <v>15346.7</v>
      </c>
      <c r="G34" s="114"/>
      <c r="H34" s="114"/>
    </row>
    <row r="35" spans="1:8" x14ac:dyDescent="0.25">
      <c r="A35" s="19" t="s">
        <v>96</v>
      </c>
      <c r="B35" s="5">
        <v>66867.11</v>
      </c>
      <c r="C35" s="5">
        <v>1293.44</v>
      </c>
      <c r="D35" s="5">
        <v>2262.13</v>
      </c>
      <c r="E35" s="5">
        <v>888.03</v>
      </c>
      <c r="F35" s="12">
        <f t="shared" si="2"/>
        <v>71310.710000000006</v>
      </c>
      <c r="G35" s="114"/>
      <c r="H35" s="114"/>
    </row>
    <row r="36" spans="1:8" x14ac:dyDescent="0.25">
      <c r="A36" s="19" t="s">
        <v>97</v>
      </c>
      <c r="B36" s="5">
        <v>19999.62</v>
      </c>
      <c r="C36" s="5">
        <v>643.45000000000005</v>
      </c>
      <c r="D36" s="5">
        <v>998.43</v>
      </c>
      <c r="E36" s="5">
        <v>125.47</v>
      </c>
      <c r="F36" s="12">
        <f t="shared" si="2"/>
        <v>21766.97</v>
      </c>
      <c r="G36" s="114"/>
      <c r="H36" s="114"/>
    </row>
    <row r="37" spans="1:8" x14ac:dyDescent="0.25">
      <c r="A37" s="19" t="s">
        <v>98</v>
      </c>
      <c r="B37" s="5">
        <v>31800.33</v>
      </c>
      <c r="C37" s="5">
        <v>1489.31</v>
      </c>
      <c r="D37" s="5">
        <v>1828.82</v>
      </c>
      <c r="E37" s="5">
        <v>679.45</v>
      </c>
      <c r="F37" s="12">
        <f t="shared" si="2"/>
        <v>35797.909999999996</v>
      </c>
      <c r="G37" s="114"/>
      <c r="H37" s="114"/>
    </row>
    <row r="38" spans="1:8" x14ac:dyDescent="0.25">
      <c r="A38" s="20" t="s">
        <v>85</v>
      </c>
      <c r="B38" s="10">
        <f>SUM(B25:B37)</f>
        <v>5820680.0000000009</v>
      </c>
      <c r="C38" s="10">
        <f t="shared" ref="C38" si="3">SUM(C25:C37)</f>
        <v>3612841.3800000004</v>
      </c>
      <c r="D38" s="10">
        <f t="shared" ref="D38" si="4">SUM(D25:D37)</f>
        <v>10625524.49</v>
      </c>
      <c r="E38" s="10">
        <f t="shared" ref="E38" si="5">SUM(E25:E37)</f>
        <v>8185298.04</v>
      </c>
      <c r="F38" s="13">
        <f t="shared" ref="F38" si="6">SUM(F25:F37)</f>
        <v>28244343.909999996</v>
      </c>
    </row>
    <row r="39" spans="1:8" x14ac:dyDescent="0.25">
      <c r="A39" s="48" t="s">
        <v>129</v>
      </c>
      <c r="B39" s="40"/>
      <c r="C39" s="40"/>
      <c r="D39" s="40"/>
      <c r="E39" s="40"/>
      <c r="F39" s="40"/>
    </row>
    <row r="40" spans="1:8" x14ac:dyDescent="0.25">
      <c r="A40" s="48" t="str">
        <f>IF(1&lt;2,"Lecture : "&amp;ROUND(D26,0)&amp;" hommes non-immigrés de 25 à 54 ans sont devenus français par acquisition (ils étaient donc nés en France de nationalité étrangère).","")</f>
        <v>Lecture : 108492 hommes non-immigrés de 25 à 54 ans sont devenus français par acquisition (ils étaient donc nés en France de nationalité étrangère).</v>
      </c>
      <c r="B40" s="40"/>
      <c r="C40" s="40"/>
      <c r="D40" s="40"/>
      <c r="E40" s="40"/>
      <c r="F40" s="40"/>
    </row>
    <row r="41" spans="1:8" x14ac:dyDescent="0.25">
      <c r="A41" s="39" t="s">
        <v>744</v>
      </c>
      <c r="B41" s="40"/>
      <c r="C41" s="40"/>
      <c r="D41" s="40"/>
      <c r="E41" s="40"/>
      <c r="F41" s="40"/>
    </row>
    <row r="42" spans="1:8" x14ac:dyDescent="0.25">
      <c r="A42" s="44"/>
      <c r="B42" s="40"/>
      <c r="C42" s="40"/>
      <c r="D42" s="40"/>
      <c r="E42" s="40"/>
      <c r="F42" s="40"/>
    </row>
    <row r="43" spans="1:8" x14ac:dyDescent="0.25">
      <c r="A43" s="3" t="s">
        <v>28</v>
      </c>
    </row>
    <row r="44" spans="1:8" x14ac:dyDescent="0.25">
      <c r="B44" s="14" t="s">
        <v>35</v>
      </c>
      <c r="C44" s="15" t="s">
        <v>82</v>
      </c>
      <c r="D44" s="15" t="s">
        <v>83</v>
      </c>
      <c r="E44" s="30" t="s">
        <v>84</v>
      </c>
      <c r="F44" s="16" t="s">
        <v>85</v>
      </c>
    </row>
    <row r="45" spans="1:8" x14ac:dyDescent="0.25">
      <c r="A45" s="17" t="s">
        <v>86</v>
      </c>
      <c r="B45" s="5">
        <f t="shared" ref="B45:B58" si="7">B4+B25</f>
        <v>5543276.4500000002</v>
      </c>
      <c r="C45" s="5">
        <f t="shared" ref="C45:F45" si="8">C4+C25</f>
        <v>3537581.92</v>
      </c>
      <c r="D45" s="5">
        <f t="shared" si="8"/>
        <v>10479058.890000001</v>
      </c>
      <c r="E45" s="5">
        <f t="shared" si="8"/>
        <v>8110021.2000000002</v>
      </c>
      <c r="F45" s="11">
        <f t="shared" si="8"/>
        <v>27669938.460000001</v>
      </c>
    </row>
    <row r="46" spans="1:8" x14ac:dyDescent="0.25">
      <c r="A46" s="19" t="s">
        <v>87</v>
      </c>
      <c r="B46" s="5">
        <f t="shared" si="7"/>
        <v>57755.61</v>
      </c>
      <c r="C46" s="5">
        <f t="shared" ref="C46:F58" si="9">C5+C26</f>
        <v>129480.31</v>
      </c>
      <c r="D46" s="5">
        <f t="shared" si="9"/>
        <v>675279.98</v>
      </c>
      <c r="E46" s="5">
        <f t="shared" si="9"/>
        <v>508206.68</v>
      </c>
      <c r="F46" s="12">
        <f t="shared" si="9"/>
        <v>1370722.5799999998</v>
      </c>
    </row>
    <row r="47" spans="1:8" x14ac:dyDescent="0.25">
      <c r="A47" s="19" t="s">
        <v>88</v>
      </c>
      <c r="B47" s="5">
        <f t="shared" si="7"/>
        <v>32323.82</v>
      </c>
      <c r="C47" s="5">
        <f t="shared" si="9"/>
        <v>19644.03</v>
      </c>
      <c r="D47" s="5">
        <f t="shared" si="9"/>
        <v>142252.09</v>
      </c>
      <c r="E47" s="5">
        <f t="shared" si="9"/>
        <v>96500.17</v>
      </c>
      <c r="F47" s="12">
        <f t="shared" si="9"/>
        <v>290720.11</v>
      </c>
    </row>
    <row r="48" spans="1:8" x14ac:dyDescent="0.25">
      <c r="A48" s="19" t="s">
        <v>89</v>
      </c>
      <c r="B48" s="5">
        <f t="shared" si="7"/>
        <v>12010.86</v>
      </c>
      <c r="C48" s="5">
        <f t="shared" si="9"/>
        <v>6540.2</v>
      </c>
      <c r="D48" s="5">
        <f t="shared" si="9"/>
        <v>36744.29</v>
      </c>
      <c r="E48" s="5">
        <f t="shared" si="9"/>
        <v>50307.16</v>
      </c>
      <c r="F48" s="12">
        <f t="shared" si="9"/>
        <v>105602.51000000001</v>
      </c>
    </row>
    <row r="49" spans="1:6" x14ac:dyDescent="0.25">
      <c r="A49" s="19" t="s">
        <v>90</v>
      </c>
      <c r="B49" s="5">
        <f t="shared" si="7"/>
        <v>12694.55</v>
      </c>
      <c r="C49" s="5">
        <f t="shared" si="9"/>
        <v>4893.58</v>
      </c>
      <c r="D49" s="5">
        <f t="shared" si="9"/>
        <v>31222.53</v>
      </c>
      <c r="E49" s="5">
        <f t="shared" si="9"/>
        <v>29645.54</v>
      </c>
      <c r="F49" s="12">
        <f t="shared" si="9"/>
        <v>78456.2</v>
      </c>
    </row>
    <row r="50" spans="1:6" x14ac:dyDescent="0.25">
      <c r="A50" s="19" t="s">
        <v>91</v>
      </c>
      <c r="B50" s="5">
        <f t="shared" si="7"/>
        <v>45934.75</v>
      </c>
      <c r="C50" s="5">
        <f t="shared" si="9"/>
        <v>25416.9</v>
      </c>
      <c r="D50" s="5">
        <f t="shared" si="9"/>
        <v>134921.57999999999</v>
      </c>
      <c r="E50" s="5">
        <f t="shared" si="9"/>
        <v>91338.96</v>
      </c>
      <c r="F50" s="12">
        <f t="shared" si="9"/>
        <v>297612.19</v>
      </c>
    </row>
    <row r="51" spans="1:6" x14ac:dyDescent="0.25">
      <c r="A51" s="19" t="s">
        <v>92</v>
      </c>
      <c r="B51" s="5">
        <f t="shared" si="7"/>
        <v>26843.25</v>
      </c>
      <c r="C51" s="5">
        <f t="shared" si="9"/>
        <v>13882.970000000001</v>
      </c>
      <c r="D51" s="5">
        <f t="shared" si="9"/>
        <v>43333.04</v>
      </c>
      <c r="E51" s="5">
        <f t="shared" si="9"/>
        <v>16547.28</v>
      </c>
      <c r="F51" s="12">
        <f t="shared" si="9"/>
        <v>100606.54000000001</v>
      </c>
    </row>
    <row r="52" spans="1:6" x14ac:dyDescent="0.25">
      <c r="A52" s="19" t="s">
        <v>93</v>
      </c>
      <c r="B52" s="5">
        <f t="shared" si="7"/>
        <v>37622.81</v>
      </c>
      <c r="C52" s="5">
        <f t="shared" si="9"/>
        <v>13041.519999999999</v>
      </c>
      <c r="D52" s="5">
        <f t="shared" si="9"/>
        <v>120181.42</v>
      </c>
      <c r="E52" s="5">
        <f t="shared" si="9"/>
        <v>91333.32</v>
      </c>
      <c r="F52" s="12">
        <f t="shared" si="9"/>
        <v>262179.06999999995</v>
      </c>
    </row>
    <row r="53" spans="1:6" x14ac:dyDescent="0.25">
      <c r="A53" s="19" t="s">
        <v>94</v>
      </c>
      <c r="B53" s="5">
        <f t="shared" si="7"/>
        <v>37801.32</v>
      </c>
      <c r="C53" s="5">
        <f t="shared" si="9"/>
        <v>19953.190000000002</v>
      </c>
      <c r="D53" s="5">
        <f t="shared" si="9"/>
        <v>106011.59</v>
      </c>
      <c r="E53" s="5">
        <f t="shared" si="9"/>
        <v>68951.77</v>
      </c>
      <c r="F53" s="12">
        <f t="shared" si="9"/>
        <v>232717.87</v>
      </c>
    </row>
    <row r="54" spans="1:6" x14ac:dyDescent="0.25">
      <c r="A54" s="19" t="s">
        <v>95</v>
      </c>
      <c r="B54" s="5">
        <f t="shared" si="7"/>
        <v>15090.460000000001</v>
      </c>
      <c r="C54" s="5">
        <f t="shared" si="9"/>
        <v>6215.33</v>
      </c>
      <c r="D54" s="5">
        <f t="shared" si="9"/>
        <v>59244.14</v>
      </c>
      <c r="E54" s="5">
        <f t="shared" si="9"/>
        <v>23893.420000000002</v>
      </c>
      <c r="F54" s="12">
        <f t="shared" si="9"/>
        <v>104443.34999999999</v>
      </c>
    </row>
    <row r="55" spans="1:6" x14ac:dyDescent="0.25">
      <c r="A55" s="19" t="s">
        <v>96</v>
      </c>
      <c r="B55" s="5">
        <f t="shared" si="7"/>
        <v>82976.58</v>
      </c>
      <c r="C55" s="5">
        <f t="shared" si="9"/>
        <v>42964.950000000004</v>
      </c>
      <c r="D55" s="5">
        <f t="shared" si="9"/>
        <v>166401.94</v>
      </c>
      <c r="E55" s="5">
        <f t="shared" si="9"/>
        <v>41116.74</v>
      </c>
      <c r="F55" s="12">
        <f t="shared" si="9"/>
        <v>333460.21000000002</v>
      </c>
    </row>
    <row r="56" spans="1:6" x14ac:dyDescent="0.25">
      <c r="A56" s="19" t="s">
        <v>97</v>
      </c>
      <c r="B56" s="5">
        <f t="shared" si="7"/>
        <v>22525.059999999998</v>
      </c>
      <c r="C56" s="5">
        <f t="shared" si="9"/>
        <v>7449.6399999999994</v>
      </c>
      <c r="D56" s="5">
        <f t="shared" si="9"/>
        <v>61158.68</v>
      </c>
      <c r="E56" s="5">
        <f t="shared" si="9"/>
        <v>20082.580000000002</v>
      </c>
      <c r="F56" s="12">
        <f t="shared" si="9"/>
        <v>111215.96</v>
      </c>
    </row>
    <row r="57" spans="1:6" x14ac:dyDescent="0.25">
      <c r="A57" s="19" t="s">
        <v>98</v>
      </c>
      <c r="B57" s="5">
        <f t="shared" si="7"/>
        <v>48347.41</v>
      </c>
      <c r="C57" s="5">
        <f t="shared" si="9"/>
        <v>39596.199999999997</v>
      </c>
      <c r="D57" s="5">
        <f t="shared" si="9"/>
        <v>132848.87</v>
      </c>
      <c r="E57" s="5">
        <f t="shared" si="9"/>
        <v>34055.879999999997</v>
      </c>
      <c r="F57" s="12">
        <f t="shared" si="9"/>
        <v>254848.36000000002</v>
      </c>
    </row>
    <row r="58" spans="1:6" x14ac:dyDescent="0.25">
      <c r="A58" s="20" t="s">
        <v>85</v>
      </c>
      <c r="B58" s="10">
        <f t="shared" si="7"/>
        <v>5975202.9300000006</v>
      </c>
      <c r="C58" s="10">
        <f t="shared" si="9"/>
        <v>3866660.74</v>
      </c>
      <c r="D58" s="10">
        <f t="shared" si="9"/>
        <v>12188659.039999999</v>
      </c>
      <c r="E58" s="10">
        <f t="shared" si="9"/>
        <v>9182000.6999999993</v>
      </c>
      <c r="F58" s="13">
        <f t="shared" si="9"/>
        <v>31212523.409999996</v>
      </c>
    </row>
    <row r="59" spans="1:6" x14ac:dyDescent="0.25">
      <c r="A59" s="48" t="s">
        <v>129</v>
      </c>
    </row>
    <row r="60" spans="1:6" x14ac:dyDescent="0.25">
      <c r="A6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123</v>
      </c>
    </row>
    <row r="2" spans="1:10" x14ac:dyDescent="0.25">
      <c r="A2" s="3" t="s">
        <v>69</v>
      </c>
      <c r="I2" s="114"/>
      <c r="J2" s="114"/>
    </row>
    <row r="3" spans="1:10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  <c r="I3" s="114"/>
      <c r="J3" s="114"/>
    </row>
    <row r="4" spans="1:10" x14ac:dyDescent="0.25">
      <c r="A4" s="17" t="s">
        <v>86</v>
      </c>
      <c r="B4" s="5"/>
      <c r="C4" s="5"/>
      <c r="D4" s="5"/>
      <c r="E4" s="5"/>
      <c r="F4" s="11"/>
      <c r="G4" s="114"/>
      <c r="H4" s="114"/>
      <c r="I4" s="114"/>
      <c r="J4" s="114"/>
    </row>
    <row r="5" spans="1:10" x14ac:dyDescent="0.25">
      <c r="A5" s="19" t="s">
        <v>87</v>
      </c>
      <c r="B5" s="5">
        <v>36059.03</v>
      </c>
      <c r="C5" s="5">
        <v>68644.759999999995</v>
      </c>
      <c r="D5" s="5">
        <v>665681.73</v>
      </c>
      <c r="E5" s="5">
        <v>506249.85</v>
      </c>
      <c r="F5" s="12">
        <f t="shared" ref="F5:F16" si="0">SUM(B5:E5)</f>
        <v>1276635.3700000001</v>
      </c>
      <c r="G5" s="114"/>
      <c r="H5" s="114"/>
      <c r="I5" s="114"/>
      <c r="J5" s="114"/>
    </row>
    <row r="6" spans="1:10" x14ac:dyDescent="0.25">
      <c r="A6" s="19" t="s">
        <v>88</v>
      </c>
      <c r="B6" s="5">
        <v>12995.24</v>
      </c>
      <c r="C6" s="5">
        <v>14050.6</v>
      </c>
      <c r="D6" s="5">
        <v>101496.94</v>
      </c>
      <c r="E6" s="5">
        <v>95759.64</v>
      </c>
      <c r="F6" s="12">
        <f t="shared" si="0"/>
        <v>224302.41999999998</v>
      </c>
      <c r="G6" s="114"/>
      <c r="H6" s="114"/>
      <c r="I6" s="114"/>
      <c r="J6" s="114"/>
    </row>
    <row r="7" spans="1:10" x14ac:dyDescent="0.25">
      <c r="A7" s="19" t="s">
        <v>89</v>
      </c>
      <c r="B7" s="5">
        <v>7848.29</v>
      </c>
      <c r="C7" s="5">
        <v>6295.16</v>
      </c>
      <c r="D7" s="5">
        <v>29672.7</v>
      </c>
      <c r="E7" s="5">
        <v>37446.92</v>
      </c>
      <c r="F7" s="12">
        <f t="shared" si="0"/>
        <v>81263.070000000007</v>
      </c>
      <c r="G7" s="114"/>
      <c r="H7" s="114"/>
      <c r="I7" s="114"/>
      <c r="J7" s="114"/>
    </row>
    <row r="8" spans="1:10" x14ac:dyDescent="0.25">
      <c r="A8" s="19" t="s">
        <v>90</v>
      </c>
      <c r="B8" s="5">
        <v>8505.17</v>
      </c>
      <c r="C8" s="5">
        <v>5141.21</v>
      </c>
      <c r="D8" s="5">
        <v>27574.63</v>
      </c>
      <c r="E8" s="5">
        <v>31775.33</v>
      </c>
      <c r="F8" s="12">
        <f t="shared" si="0"/>
        <v>72996.34</v>
      </c>
      <c r="G8" s="114"/>
      <c r="H8" s="114"/>
      <c r="I8" s="114"/>
    </row>
    <row r="9" spans="1:10" x14ac:dyDescent="0.25">
      <c r="A9" s="19" t="s">
        <v>91</v>
      </c>
      <c r="B9" s="5">
        <v>22641.78</v>
      </c>
      <c r="C9" s="5">
        <v>27670.76</v>
      </c>
      <c r="D9" s="5">
        <v>157211.32</v>
      </c>
      <c r="E9" s="5">
        <v>89290.51</v>
      </c>
      <c r="F9" s="12">
        <f t="shared" si="0"/>
        <v>296814.37</v>
      </c>
      <c r="G9" s="114"/>
      <c r="H9" s="114"/>
      <c r="I9" s="114"/>
      <c r="J9" s="114"/>
    </row>
    <row r="10" spans="1:10" x14ac:dyDescent="0.25">
      <c r="A10" s="19" t="s">
        <v>92</v>
      </c>
      <c r="B10" s="5">
        <v>13437.41</v>
      </c>
      <c r="C10" s="5">
        <v>14663.51</v>
      </c>
      <c r="D10" s="5">
        <v>58705.78</v>
      </c>
      <c r="E10" s="5">
        <v>18191.07</v>
      </c>
      <c r="F10" s="12">
        <f t="shared" si="0"/>
        <v>104997.76999999999</v>
      </c>
      <c r="G10" s="114"/>
      <c r="H10" s="114"/>
    </row>
    <row r="11" spans="1:10" x14ac:dyDescent="0.25">
      <c r="A11" s="19" t="s">
        <v>93</v>
      </c>
      <c r="B11" s="5">
        <v>6234.07</v>
      </c>
      <c r="C11" s="5">
        <v>13402.25</v>
      </c>
      <c r="D11" s="5">
        <v>114258.95</v>
      </c>
      <c r="E11" s="5">
        <v>75860.44</v>
      </c>
      <c r="F11" s="12">
        <f t="shared" si="0"/>
        <v>209755.71</v>
      </c>
      <c r="G11" s="114"/>
      <c r="H11" s="114"/>
    </row>
    <row r="12" spans="1:10" x14ac:dyDescent="0.25">
      <c r="A12" s="19" t="s">
        <v>94</v>
      </c>
      <c r="B12" s="5">
        <v>5164.07</v>
      </c>
      <c r="C12" s="5">
        <v>21221.53</v>
      </c>
      <c r="D12" s="5">
        <v>111105.73</v>
      </c>
      <c r="E12" s="5">
        <v>60800.57</v>
      </c>
      <c r="F12" s="12">
        <f t="shared" si="0"/>
        <v>198291.9</v>
      </c>
      <c r="G12" s="114"/>
      <c r="H12" s="114"/>
    </row>
    <row r="13" spans="1:10" x14ac:dyDescent="0.25">
      <c r="A13" s="19" t="s">
        <v>95</v>
      </c>
      <c r="B13" s="5">
        <v>2274.52</v>
      </c>
      <c r="C13" s="5">
        <v>5472.26</v>
      </c>
      <c r="D13" s="5">
        <v>37676.81</v>
      </c>
      <c r="E13" s="5">
        <v>15563.99</v>
      </c>
      <c r="F13" s="12">
        <f t="shared" si="0"/>
        <v>60987.579999999994</v>
      </c>
      <c r="G13" s="114"/>
      <c r="H13" s="114"/>
    </row>
    <row r="14" spans="1:10" x14ac:dyDescent="0.25">
      <c r="A14" s="19" t="s">
        <v>96</v>
      </c>
      <c r="B14" s="5">
        <v>16069.64</v>
      </c>
      <c r="C14" s="5">
        <v>38529.24</v>
      </c>
      <c r="D14" s="5">
        <v>171613.25</v>
      </c>
      <c r="E14" s="5">
        <v>25849.34</v>
      </c>
      <c r="F14" s="12">
        <f t="shared" si="0"/>
        <v>252061.47</v>
      </c>
      <c r="G14" s="114"/>
      <c r="H14" s="114"/>
    </row>
    <row r="15" spans="1:10" x14ac:dyDescent="0.25">
      <c r="A15" s="19" t="s">
        <v>97</v>
      </c>
      <c r="B15" s="5">
        <v>2598.65</v>
      </c>
      <c r="C15" s="5">
        <v>7686.94</v>
      </c>
      <c r="D15" s="5">
        <v>51917.78</v>
      </c>
      <c r="E15" s="5">
        <v>19473.099999999999</v>
      </c>
      <c r="F15" s="12">
        <f t="shared" si="0"/>
        <v>81676.47</v>
      </c>
      <c r="G15" s="114"/>
      <c r="H15" s="114"/>
    </row>
    <row r="16" spans="1:10" x14ac:dyDescent="0.25">
      <c r="A16" s="19" t="s">
        <v>98</v>
      </c>
      <c r="B16" s="5">
        <v>15732.96</v>
      </c>
      <c r="C16" s="5">
        <v>35533.93</v>
      </c>
      <c r="D16" s="5">
        <v>176919.71</v>
      </c>
      <c r="E16" s="5">
        <v>39361.29</v>
      </c>
      <c r="F16" s="12">
        <f t="shared" si="0"/>
        <v>267547.88999999996</v>
      </c>
      <c r="G16" s="114"/>
      <c r="H16" s="114"/>
    </row>
    <row r="17" spans="1:8" x14ac:dyDescent="0.25">
      <c r="A17" s="20" t="s">
        <v>85</v>
      </c>
      <c r="B17" s="10">
        <f>SUM(B4:B16)</f>
        <v>149560.82999999999</v>
      </c>
      <c r="C17" s="10">
        <f t="shared" ref="C17:F17" si="1">SUM(C4:C16)</f>
        <v>258312.15</v>
      </c>
      <c r="D17" s="10">
        <f t="shared" si="1"/>
        <v>1703835.3299999998</v>
      </c>
      <c r="E17" s="10">
        <f t="shared" si="1"/>
        <v>1015622.0499999999</v>
      </c>
      <c r="F17" s="13">
        <f t="shared" si="1"/>
        <v>3127330.3600000008</v>
      </c>
    </row>
    <row r="18" spans="1:8" x14ac:dyDescent="0.25">
      <c r="A18" s="48" t="s">
        <v>298</v>
      </c>
      <c r="B18" s="40"/>
      <c r="C18" s="40"/>
      <c r="D18" s="40"/>
      <c r="E18" s="40"/>
      <c r="F18" s="40"/>
    </row>
    <row r="19" spans="1:8" x14ac:dyDescent="0.25">
      <c r="A19" s="48" t="s">
        <v>129</v>
      </c>
      <c r="B19" s="40"/>
      <c r="C19" s="40"/>
      <c r="D19" s="40"/>
      <c r="E19" s="40"/>
      <c r="F19" s="40"/>
    </row>
    <row r="20" spans="1:8" x14ac:dyDescent="0.25">
      <c r="A20" s="48" t="str">
        <f>IF(1&lt;2,"Lecture : "&amp;ROUND(D5,0)&amp;" femmes immigrées de 25 à 54 ans sont devenues française par acquisition.","")</f>
        <v>Lecture : 665682 femmes immigrées de 25 à 54 ans sont devenues française par acquisition.</v>
      </c>
      <c r="B20" s="40"/>
      <c r="C20" s="40"/>
      <c r="D20" s="40"/>
      <c r="E20" s="40"/>
      <c r="F20" s="40"/>
    </row>
    <row r="21" spans="1:8" x14ac:dyDescent="0.25">
      <c r="A21" s="39" t="s">
        <v>744</v>
      </c>
      <c r="B21" s="40"/>
      <c r="C21" s="40"/>
      <c r="D21" s="40"/>
      <c r="E21" s="40"/>
      <c r="F21" s="40"/>
    </row>
    <row r="22" spans="1:8" x14ac:dyDescent="0.25">
      <c r="A22" s="44"/>
      <c r="B22" s="40"/>
      <c r="C22" s="40"/>
      <c r="D22" s="40"/>
      <c r="E22" s="40"/>
      <c r="F22" s="40"/>
    </row>
    <row r="23" spans="1:8" x14ac:dyDescent="0.25">
      <c r="A23" s="3" t="s">
        <v>70</v>
      </c>
    </row>
    <row r="24" spans="1:8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8" x14ac:dyDescent="0.25">
      <c r="A25" s="17" t="s">
        <v>86</v>
      </c>
      <c r="B25" s="5">
        <v>5297771.7699999996</v>
      </c>
      <c r="C25" s="5">
        <v>3387178.66</v>
      </c>
      <c r="D25" s="5">
        <v>10669924.82</v>
      </c>
      <c r="E25" s="5">
        <v>10200064.949999999</v>
      </c>
      <c r="F25" s="11">
        <f>SUM(B25:E25)</f>
        <v>29554940.199999999</v>
      </c>
      <c r="G25" s="114"/>
      <c r="H25" s="114"/>
    </row>
    <row r="26" spans="1:8" x14ac:dyDescent="0.25">
      <c r="A26" s="19" t="s">
        <v>87</v>
      </c>
      <c r="B26" s="5">
        <v>20942.740000000002</v>
      </c>
      <c r="C26" s="5">
        <v>61543.96</v>
      </c>
      <c r="D26" s="5">
        <v>131950.72</v>
      </c>
      <c r="E26" s="5">
        <v>71112.929999999993</v>
      </c>
      <c r="F26" s="12">
        <f t="shared" ref="F26:F37" si="2">SUM(B26:E26)</f>
        <v>285550.34999999998</v>
      </c>
      <c r="G26" s="114"/>
      <c r="H26" s="114"/>
    </row>
    <row r="27" spans="1:8" x14ac:dyDescent="0.25">
      <c r="A27" s="19" t="s">
        <v>88</v>
      </c>
      <c r="B27" s="5">
        <v>17688.25</v>
      </c>
      <c r="C27" s="5">
        <v>4650.07</v>
      </c>
      <c r="D27" s="5">
        <v>7600.6</v>
      </c>
      <c r="E27" s="5">
        <v>791.13</v>
      </c>
      <c r="F27" s="12">
        <f t="shared" si="2"/>
        <v>30730.05</v>
      </c>
      <c r="G27" s="114"/>
      <c r="H27" s="114"/>
    </row>
    <row r="28" spans="1:8" x14ac:dyDescent="0.25">
      <c r="A28" s="19" t="s">
        <v>89</v>
      </c>
      <c r="B28" s="5">
        <v>4128.2299999999996</v>
      </c>
      <c r="C28" s="5">
        <v>816.19</v>
      </c>
      <c r="D28" s="5">
        <v>1266.3900000000001</v>
      </c>
      <c r="E28" s="5">
        <v>1008.93</v>
      </c>
      <c r="F28" s="12">
        <f t="shared" si="2"/>
        <v>7219.7400000000007</v>
      </c>
      <c r="G28" s="114"/>
      <c r="H28" s="114"/>
    </row>
    <row r="29" spans="1:8" x14ac:dyDescent="0.25">
      <c r="A29" s="19" t="s">
        <v>90</v>
      </c>
      <c r="B29" s="5">
        <v>3093.07</v>
      </c>
      <c r="C29" s="5">
        <v>403.96</v>
      </c>
      <c r="D29" s="5">
        <v>1316.48</v>
      </c>
      <c r="E29" s="5">
        <v>572.36</v>
      </c>
      <c r="F29" s="12">
        <f t="shared" si="2"/>
        <v>5385.87</v>
      </c>
      <c r="G29" s="114"/>
      <c r="H29" s="114"/>
    </row>
    <row r="30" spans="1:8" x14ac:dyDescent="0.25">
      <c r="A30" s="19" t="s">
        <v>91</v>
      </c>
      <c r="B30" s="5">
        <v>21396.880000000001</v>
      </c>
      <c r="C30" s="5">
        <v>2318.94</v>
      </c>
      <c r="D30" s="5">
        <v>1972.08</v>
      </c>
      <c r="E30" s="5">
        <v>1633.43</v>
      </c>
      <c r="F30" s="12">
        <f t="shared" si="2"/>
        <v>27321.33</v>
      </c>
      <c r="G30" s="114"/>
      <c r="H30" s="114"/>
    </row>
    <row r="31" spans="1:8" x14ac:dyDescent="0.25">
      <c r="A31" s="19" t="s">
        <v>92</v>
      </c>
      <c r="B31" s="5">
        <v>11843.38</v>
      </c>
      <c r="C31" s="5">
        <v>477.35</v>
      </c>
      <c r="D31" s="5">
        <v>1046.48</v>
      </c>
      <c r="E31" s="5">
        <v>881.82</v>
      </c>
      <c r="F31" s="12">
        <f t="shared" si="2"/>
        <v>14249.029999999999</v>
      </c>
      <c r="G31" s="114"/>
      <c r="H31" s="114"/>
    </row>
    <row r="32" spans="1:8" x14ac:dyDescent="0.25">
      <c r="A32" s="19" t="s">
        <v>93</v>
      </c>
      <c r="B32" s="5">
        <v>28799.32</v>
      </c>
      <c r="C32" s="5">
        <v>529.15</v>
      </c>
      <c r="D32" s="5">
        <v>1927.62</v>
      </c>
      <c r="E32" s="5">
        <v>2205.11</v>
      </c>
      <c r="F32" s="12">
        <f t="shared" si="2"/>
        <v>33461.199999999997</v>
      </c>
      <c r="G32" s="114"/>
      <c r="H32" s="114"/>
    </row>
    <row r="33" spans="1:8" x14ac:dyDescent="0.25">
      <c r="A33" s="19" t="s">
        <v>94</v>
      </c>
      <c r="B33" s="5">
        <v>31049.78</v>
      </c>
      <c r="C33" s="5">
        <v>772.21</v>
      </c>
      <c r="D33" s="5">
        <v>1399.52</v>
      </c>
      <c r="E33" s="5">
        <v>447.01</v>
      </c>
      <c r="F33" s="12">
        <f t="shared" si="2"/>
        <v>33668.519999999997</v>
      </c>
      <c r="G33" s="114"/>
      <c r="H33" s="114"/>
    </row>
    <row r="34" spans="1:8" x14ac:dyDescent="0.25">
      <c r="A34" s="19" t="s">
        <v>95</v>
      </c>
      <c r="B34" s="5">
        <v>11471.89</v>
      </c>
      <c r="C34" s="5">
        <v>364.39</v>
      </c>
      <c r="D34" s="5">
        <v>1342.68</v>
      </c>
      <c r="E34" s="5">
        <v>198.74</v>
      </c>
      <c r="F34" s="12">
        <f t="shared" si="2"/>
        <v>13377.699999999999</v>
      </c>
      <c r="G34" s="114"/>
      <c r="H34" s="114"/>
    </row>
    <row r="35" spans="1:8" x14ac:dyDescent="0.25">
      <c r="A35" s="19" t="s">
        <v>96</v>
      </c>
      <c r="B35" s="5">
        <v>65776.399999999994</v>
      </c>
      <c r="C35" s="5">
        <v>1147.77</v>
      </c>
      <c r="D35" s="5">
        <v>1749.21</v>
      </c>
      <c r="E35" s="5">
        <v>462.56</v>
      </c>
      <c r="F35" s="12">
        <f t="shared" si="2"/>
        <v>69135.94</v>
      </c>
      <c r="G35" s="114"/>
      <c r="H35" s="114"/>
    </row>
    <row r="36" spans="1:8" x14ac:dyDescent="0.25">
      <c r="A36" s="19" t="s">
        <v>97</v>
      </c>
      <c r="B36" s="5">
        <v>18325.310000000001</v>
      </c>
      <c r="C36" s="5">
        <v>557.4</v>
      </c>
      <c r="D36" s="5">
        <v>586.88</v>
      </c>
      <c r="E36" s="5">
        <v>103.38</v>
      </c>
      <c r="F36" s="12">
        <f t="shared" si="2"/>
        <v>19572.970000000005</v>
      </c>
      <c r="G36" s="114"/>
      <c r="H36" s="114"/>
    </row>
    <row r="37" spans="1:8" x14ac:dyDescent="0.25">
      <c r="A37" s="19" t="s">
        <v>98</v>
      </c>
      <c r="B37" s="5">
        <v>30510.54</v>
      </c>
      <c r="C37" s="5">
        <v>1329.94</v>
      </c>
      <c r="D37" s="5">
        <v>1619.64</v>
      </c>
      <c r="E37" s="5">
        <v>794.53</v>
      </c>
      <c r="F37" s="12">
        <f t="shared" si="2"/>
        <v>34254.65</v>
      </c>
      <c r="G37" s="114"/>
      <c r="H37" s="114"/>
    </row>
    <row r="38" spans="1:8" x14ac:dyDescent="0.25">
      <c r="A38" s="20" t="s">
        <v>85</v>
      </c>
      <c r="B38" s="10">
        <f>SUM(B25:B37)</f>
        <v>5562797.5600000005</v>
      </c>
      <c r="C38" s="10">
        <f t="shared" ref="C38:F38" si="3">SUM(C25:C37)</f>
        <v>3462089.9899999998</v>
      </c>
      <c r="D38" s="10">
        <f t="shared" si="3"/>
        <v>10823703.120000003</v>
      </c>
      <c r="E38" s="10">
        <f t="shared" si="3"/>
        <v>10280276.879999999</v>
      </c>
      <c r="F38" s="13">
        <f t="shared" si="3"/>
        <v>30128867.549999997</v>
      </c>
    </row>
    <row r="39" spans="1:8" x14ac:dyDescent="0.25">
      <c r="A39" s="48" t="s">
        <v>129</v>
      </c>
      <c r="B39" s="40"/>
      <c r="C39" s="40"/>
      <c r="D39" s="40"/>
      <c r="E39" s="40"/>
      <c r="F39" s="40"/>
    </row>
    <row r="40" spans="1:8" x14ac:dyDescent="0.25">
      <c r="A40" s="48" t="str">
        <f>IF(1&lt;2,"Lecture : "&amp;ROUND(D26,0)&amp;" femmes non-immigrées de 25 à 54 ans sont devenues française par acquisition (elles étaient donc nées en France de nationalité étrangère).","")</f>
        <v>Lecture : 131951 femmes non-immigrées de 25 à 54 ans sont devenues française par acquisition (elles étaient donc nées en France de nationalité étrangère).</v>
      </c>
      <c r="B40" s="40"/>
      <c r="C40" s="40"/>
      <c r="D40" s="40"/>
      <c r="E40" s="40"/>
      <c r="F40" s="40"/>
    </row>
    <row r="41" spans="1:8" x14ac:dyDescent="0.25">
      <c r="A41" s="39" t="s">
        <v>744</v>
      </c>
      <c r="B41" s="40"/>
      <c r="C41" s="40"/>
      <c r="D41" s="40"/>
      <c r="E41" s="40"/>
      <c r="F41" s="40"/>
    </row>
    <row r="43" spans="1:8" x14ac:dyDescent="0.25">
      <c r="A43" s="3" t="s">
        <v>28</v>
      </c>
    </row>
    <row r="44" spans="1:8" x14ac:dyDescent="0.25">
      <c r="B44" s="14" t="s">
        <v>35</v>
      </c>
      <c r="C44" s="15" t="s">
        <v>82</v>
      </c>
      <c r="D44" s="15" t="s">
        <v>83</v>
      </c>
      <c r="E44" s="30" t="s">
        <v>84</v>
      </c>
      <c r="F44" s="16" t="s">
        <v>85</v>
      </c>
    </row>
    <row r="45" spans="1:8" x14ac:dyDescent="0.25">
      <c r="A45" s="17" t="s">
        <v>86</v>
      </c>
      <c r="B45" s="5">
        <f t="shared" ref="B45:F58" si="4">B4+B25</f>
        <v>5297771.7699999996</v>
      </c>
      <c r="C45" s="5">
        <f t="shared" si="4"/>
        <v>3387178.66</v>
      </c>
      <c r="D45" s="5">
        <f t="shared" si="4"/>
        <v>10669924.82</v>
      </c>
      <c r="E45" s="5">
        <f t="shared" si="4"/>
        <v>10200064.949999999</v>
      </c>
      <c r="F45" s="11">
        <f t="shared" si="4"/>
        <v>29554940.199999999</v>
      </c>
    </row>
    <row r="46" spans="1:8" x14ac:dyDescent="0.25">
      <c r="A46" s="19" t="s">
        <v>87</v>
      </c>
      <c r="B46" s="5">
        <f t="shared" si="4"/>
        <v>57001.770000000004</v>
      </c>
      <c r="C46" s="5">
        <f t="shared" si="4"/>
        <v>130188.72</v>
      </c>
      <c r="D46" s="5">
        <f t="shared" si="4"/>
        <v>797632.45</v>
      </c>
      <c r="E46" s="5">
        <f t="shared" si="4"/>
        <v>577362.78</v>
      </c>
      <c r="F46" s="12">
        <f t="shared" si="4"/>
        <v>1562185.7200000002</v>
      </c>
    </row>
    <row r="47" spans="1:8" x14ac:dyDescent="0.25">
      <c r="A47" s="19" t="s">
        <v>88</v>
      </c>
      <c r="B47" s="5">
        <f t="shared" si="4"/>
        <v>30683.489999999998</v>
      </c>
      <c r="C47" s="5">
        <f t="shared" si="4"/>
        <v>18700.669999999998</v>
      </c>
      <c r="D47" s="5">
        <f t="shared" si="4"/>
        <v>109097.54000000001</v>
      </c>
      <c r="E47" s="5">
        <f t="shared" si="4"/>
        <v>96550.77</v>
      </c>
      <c r="F47" s="12">
        <f t="shared" si="4"/>
        <v>255032.46999999997</v>
      </c>
    </row>
    <row r="48" spans="1:8" x14ac:dyDescent="0.25">
      <c r="A48" s="19" t="s">
        <v>89</v>
      </c>
      <c r="B48" s="5">
        <f t="shared" si="4"/>
        <v>11976.52</v>
      </c>
      <c r="C48" s="5">
        <f t="shared" si="4"/>
        <v>7111.35</v>
      </c>
      <c r="D48" s="5">
        <f t="shared" si="4"/>
        <v>30939.09</v>
      </c>
      <c r="E48" s="5">
        <f t="shared" si="4"/>
        <v>38455.85</v>
      </c>
      <c r="F48" s="12">
        <f t="shared" si="4"/>
        <v>88482.810000000012</v>
      </c>
    </row>
    <row r="49" spans="1:6" x14ac:dyDescent="0.25">
      <c r="A49" s="19" t="s">
        <v>90</v>
      </c>
      <c r="B49" s="5">
        <f t="shared" si="4"/>
        <v>11598.24</v>
      </c>
      <c r="C49" s="5">
        <f t="shared" si="4"/>
        <v>5545.17</v>
      </c>
      <c r="D49" s="5">
        <f t="shared" si="4"/>
        <v>28891.11</v>
      </c>
      <c r="E49" s="5">
        <f t="shared" si="4"/>
        <v>32347.690000000002</v>
      </c>
      <c r="F49" s="12">
        <f t="shared" si="4"/>
        <v>78382.209999999992</v>
      </c>
    </row>
    <row r="50" spans="1:6" x14ac:dyDescent="0.25">
      <c r="A50" s="19" t="s">
        <v>91</v>
      </c>
      <c r="B50" s="5">
        <f t="shared" si="4"/>
        <v>44038.66</v>
      </c>
      <c r="C50" s="5">
        <f t="shared" si="4"/>
        <v>29989.699999999997</v>
      </c>
      <c r="D50" s="5">
        <f t="shared" si="4"/>
        <v>159183.4</v>
      </c>
      <c r="E50" s="5">
        <f t="shared" si="4"/>
        <v>90923.939999999988</v>
      </c>
      <c r="F50" s="12">
        <f t="shared" si="4"/>
        <v>324135.7</v>
      </c>
    </row>
    <row r="51" spans="1:6" x14ac:dyDescent="0.25">
      <c r="A51" s="19" t="s">
        <v>92</v>
      </c>
      <c r="B51" s="5">
        <f t="shared" si="4"/>
        <v>25280.79</v>
      </c>
      <c r="C51" s="5">
        <f t="shared" si="4"/>
        <v>15140.86</v>
      </c>
      <c r="D51" s="5">
        <f t="shared" si="4"/>
        <v>59752.26</v>
      </c>
      <c r="E51" s="5">
        <f t="shared" si="4"/>
        <v>19072.89</v>
      </c>
      <c r="F51" s="12">
        <f t="shared" si="4"/>
        <v>119246.79999999999</v>
      </c>
    </row>
    <row r="52" spans="1:6" x14ac:dyDescent="0.25">
      <c r="A52" s="19" t="s">
        <v>93</v>
      </c>
      <c r="B52" s="5">
        <f t="shared" si="4"/>
        <v>35033.39</v>
      </c>
      <c r="C52" s="5">
        <f t="shared" si="4"/>
        <v>13931.4</v>
      </c>
      <c r="D52" s="5">
        <f t="shared" si="4"/>
        <v>116186.56999999999</v>
      </c>
      <c r="E52" s="5">
        <f t="shared" si="4"/>
        <v>78065.55</v>
      </c>
      <c r="F52" s="12">
        <f t="shared" si="4"/>
        <v>243216.90999999997</v>
      </c>
    </row>
    <row r="53" spans="1:6" x14ac:dyDescent="0.25">
      <c r="A53" s="19" t="s">
        <v>94</v>
      </c>
      <c r="B53" s="5">
        <f t="shared" si="4"/>
        <v>36213.85</v>
      </c>
      <c r="C53" s="5">
        <f t="shared" si="4"/>
        <v>21993.739999999998</v>
      </c>
      <c r="D53" s="5">
        <f t="shared" si="4"/>
        <v>112505.25</v>
      </c>
      <c r="E53" s="5">
        <f t="shared" si="4"/>
        <v>61247.58</v>
      </c>
      <c r="F53" s="12">
        <f t="shared" si="4"/>
        <v>231960.41999999998</v>
      </c>
    </row>
    <row r="54" spans="1:6" x14ac:dyDescent="0.25">
      <c r="A54" s="19" t="s">
        <v>95</v>
      </c>
      <c r="B54" s="5">
        <f t="shared" si="4"/>
        <v>13746.41</v>
      </c>
      <c r="C54" s="5">
        <f t="shared" si="4"/>
        <v>5836.6500000000005</v>
      </c>
      <c r="D54" s="5">
        <f t="shared" si="4"/>
        <v>39019.49</v>
      </c>
      <c r="E54" s="5">
        <f t="shared" si="4"/>
        <v>15762.73</v>
      </c>
      <c r="F54" s="12">
        <f t="shared" si="4"/>
        <v>74365.279999999999</v>
      </c>
    </row>
    <row r="55" spans="1:6" x14ac:dyDescent="0.25">
      <c r="A55" s="19" t="s">
        <v>96</v>
      </c>
      <c r="B55" s="5">
        <f t="shared" si="4"/>
        <v>81846.039999999994</v>
      </c>
      <c r="C55" s="5">
        <f t="shared" si="4"/>
        <v>39677.009999999995</v>
      </c>
      <c r="D55" s="5">
        <f t="shared" si="4"/>
        <v>173362.46</v>
      </c>
      <c r="E55" s="5">
        <f t="shared" si="4"/>
        <v>26311.9</v>
      </c>
      <c r="F55" s="12">
        <f t="shared" si="4"/>
        <v>321197.41000000003</v>
      </c>
    </row>
    <row r="56" spans="1:6" x14ac:dyDescent="0.25">
      <c r="A56" s="19" t="s">
        <v>97</v>
      </c>
      <c r="B56" s="5">
        <f t="shared" si="4"/>
        <v>20923.960000000003</v>
      </c>
      <c r="C56" s="5">
        <f t="shared" si="4"/>
        <v>8244.34</v>
      </c>
      <c r="D56" s="5">
        <f t="shared" si="4"/>
        <v>52504.659999999996</v>
      </c>
      <c r="E56" s="5">
        <f t="shared" si="4"/>
        <v>19576.48</v>
      </c>
      <c r="F56" s="12">
        <f t="shared" si="4"/>
        <v>101249.44</v>
      </c>
    </row>
    <row r="57" spans="1:6" x14ac:dyDescent="0.25">
      <c r="A57" s="19" t="s">
        <v>98</v>
      </c>
      <c r="B57" s="5">
        <f t="shared" si="4"/>
        <v>46243.5</v>
      </c>
      <c r="C57" s="5">
        <f t="shared" si="4"/>
        <v>36863.870000000003</v>
      </c>
      <c r="D57" s="5">
        <f t="shared" si="4"/>
        <v>178539.35</v>
      </c>
      <c r="E57" s="5">
        <f t="shared" si="4"/>
        <v>40155.82</v>
      </c>
      <c r="F57" s="12">
        <f t="shared" si="4"/>
        <v>301802.53999999998</v>
      </c>
    </row>
    <row r="58" spans="1:6" x14ac:dyDescent="0.25">
      <c r="A58" s="20" t="s">
        <v>85</v>
      </c>
      <c r="B58" s="10">
        <f t="shared" si="4"/>
        <v>5712358.3900000006</v>
      </c>
      <c r="C58" s="10">
        <f t="shared" si="4"/>
        <v>3720402.1399999997</v>
      </c>
      <c r="D58" s="10">
        <f t="shared" si="4"/>
        <v>12527538.450000003</v>
      </c>
      <c r="E58" s="10">
        <f t="shared" si="4"/>
        <v>11295898.93</v>
      </c>
      <c r="F58" s="13">
        <f t="shared" si="4"/>
        <v>33256197.909999996</v>
      </c>
    </row>
    <row r="59" spans="1:6" x14ac:dyDescent="0.25">
      <c r="A59" s="48" t="s">
        <v>129</v>
      </c>
    </row>
    <row r="60" spans="1:6" x14ac:dyDescent="0.25">
      <c r="A6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116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8" x14ac:dyDescent="0.25">
      <c r="A4" s="17" t="s">
        <v>86</v>
      </c>
      <c r="B4" s="5">
        <f>Nat2_H!B4+Nat2_F!B4</f>
        <v>0</v>
      </c>
      <c r="C4" s="5">
        <f>Nat2_H!C4+Nat2_F!C4</f>
        <v>0</v>
      </c>
      <c r="D4" s="5">
        <f>Nat2_H!D4+Nat2_F!D4</f>
        <v>0</v>
      </c>
      <c r="E4" s="5">
        <f>Nat2_H!E4+Nat2_F!E4</f>
        <v>0</v>
      </c>
      <c r="F4" s="5">
        <f>Nat2_H!F4+Nat2_F!F4</f>
        <v>0</v>
      </c>
      <c r="G4" s="5">
        <f>Nat2_H!G4+Nat2_F!G4</f>
        <v>0</v>
      </c>
      <c r="H4" s="11">
        <f>Nat2_H!H4+Nat2_F!H4</f>
        <v>0</v>
      </c>
    </row>
    <row r="5" spans="1:8" x14ac:dyDescent="0.25">
      <c r="A5" s="19" t="s">
        <v>87</v>
      </c>
      <c r="B5" s="5">
        <f>Nat2_H!B5+Nat2_F!B5</f>
        <v>1161834.55</v>
      </c>
      <c r="C5" s="5">
        <f>Nat2_H!C5+Nat2_F!C5</f>
        <v>266426.34999999998</v>
      </c>
      <c r="D5" s="5">
        <f>Nat2_H!D5+Nat2_F!D5</f>
        <v>550788.41999999993</v>
      </c>
      <c r="E5" s="5">
        <f>Nat2_H!E5+Nat2_F!E5</f>
        <v>75372.7</v>
      </c>
      <c r="F5" s="5">
        <f>Nat2_H!F5+Nat2_F!F5</f>
        <v>143343.66999999998</v>
      </c>
      <c r="G5" s="5">
        <f>Nat2_H!G5+Nat2_F!G5</f>
        <v>124280.17</v>
      </c>
      <c r="H5" s="12">
        <f>Nat2_H!H5+Nat2_F!H5</f>
        <v>2322045.8600000003</v>
      </c>
    </row>
    <row r="6" spans="1:8" x14ac:dyDescent="0.25">
      <c r="A6" s="19" t="s">
        <v>88</v>
      </c>
      <c r="B6" s="5">
        <f>Nat2_H!B6+Nat2_F!B6</f>
        <v>249794.47</v>
      </c>
      <c r="C6" s="5">
        <f>Nat2_H!C6+Nat2_F!C6</f>
        <v>31505.260000000002</v>
      </c>
      <c r="D6" s="5">
        <f>Nat2_H!D6+Nat2_F!D6</f>
        <v>121146.93</v>
      </c>
      <c r="E6" s="5">
        <f>Nat2_H!E6+Nat2_F!E6</f>
        <v>11672.75</v>
      </c>
      <c r="F6" s="5">
        <f>Nat2_H!F6+Nat2_F!F6</f>
        <v>12986.42</v>
      </c>
      <c r="G6" s="5">
        <f>Nat2_H!G6+Nat2_F!G6</f>
        <v>21582.57</v>
      </c>
      <c r="H6" s="12">
        <f>Nat2_H!H6+Nat2_F!H6</f>
        <v>448688.4</v>
      </c>
    </row>
    <row r="7" spans="1:8" x14ac:dyDescent="0.25">
      <c r="A7" s="19" t="s">
        <v>89</v>
      </c>
      <c r="B7" s="5">
        <f>Nat2_H!B7+Nat2_F!B7</f>
        <v>61399.479999999996</v>
      </c>
      <c r="C7" s="5">
        <f>Nat2_H!C7+Nat2_F!C7</f>
        <v>12689.56</v>
      </c>
      <c r="D7" s="5">
        <f>Nat2_H!D7+Nat2_F!D7</f>
        <v>62194.400000000001</v>
      </c>
      <c r="E7" s="5">
        <f>Nat2_H!E7+Nat2_F!E7</f>
        <v>8785.869999999999</v>
      </c>
      <c r="F7" s="5">
        <f>Nat2_H!F7+Nat2_F!F7</f>
        <v>8925.2899999999991</v>
      </c>
      <c r="G7" s="5">
        <f>Nat2_H!G7+Nat2_F!G7</f>
        <v>6233.91</v>
      </c>
      <c r="H7" s="12">
        <f>Nat2_H!H7+Nat2_F!H7</f>
        <v>160228.51</v>
      </c>
    </row>
    <row r="8" spans="1:8" x14ac:dyDescent="0.25">
      <c r="A8" s="19" t="s">
        <v>90</v>
      </c>
      <c r="B8" s="5">
        <f>Nat2_H!B8+Nat2_F!B8</f>
        <v>53569.729999999996</v>
      </c>
      <c r="C8" s="5">
        <f>Nat2_H!C8+Nat2_F!C8</f>
        <v>11099.53</v>
      </c>
      <c r="D8" s="5">
        <f>Nat2_H!D8+Nat2_F!D8</f>
        <v>43506.47</v>
      </c>
      <c r="E8" s="5">
        <f>Nat2_H!E8+Nat2_F!E8</f>
        <v>6196.99</v>
      </c>
      <c r="F8" s="5">
        <f>Nat2_H!F8+Nat2_F!F8</f>
        <v>5700.2</v>
      </c>
      <c r="G8" s="5">
        <f>Nat2_H!G8+Nat2_F!G8</f>
        <v>5772.35</v>
      </c>
      <c r="H8" s="12">
        <f>Nat2_H!H8+Nat2_F!H8</f>
        <v>125845.26999999999</v>
      </c>
    </row>
    <row r="9" spans="1:8" x14ac:dyDescent="0.25">
      <c r="A9" s="19" t="s">
        <v>91</v>
      </c>
      <c r="B9" s="5">
        <f>Nat2_H!B9+Nat2_F!B9</f>
        <v>265705.97000000003</v>
      </c>
      <c r="C9" s="5">
        <f>Nat2_H!C9+Nat2_F!C9</f>
        <v>49050.369999999995</v>
      </c>
      <c r="D9" s="5">
        <f>Nat2_H!D9+Nat2_F!D9</f>
        <v>113811.86</v>
      </c>
      <c r="E9" s="5">
        <f>Nat2_H!E9+Nat2_F!E9</f>
        <v>28350.02</v>
      </c>
      <c r="F9" s="5">
        <f>Nat2_H!F9+Nat2_F!F9</f>
        <v>30744.71</v>
      </c>
      <c r="G9" s="5">
        <f>Nat2_H!G9+Nat2_F!G9</f>
        <v>31202.620000000003</v>
      </c>
      <c r="H9" s="12">
        <f>Nat2_H!H9+Nat2_F!H9</f>
        <v>518865.55000000005</v>
      </c>
    </row>
    <row r="10" spans="1:8" x14ac:dyDescent="0.25">
      <c r="A10" s="19" t="s">
        <v>92</v>
      </c>
      <c r="B10" s="5">
        <f>Nat2_H!B10+Nat2_F!B10</f>
        <v>63750.68</v>
      </c>
      <c r="C10" s="5">
        <f>Nat2_H!C10+Nat2_F!C10</f>
        <v>27683.93</v>
      </c>
      <c r="D10" s="5">
        <f>Nat2_H!D10+Nat2_F!D10</f>
        <v>19422.439999999999</v>
      </c>
      <c r="E10" s="5">
        <f>Nat2_H!E10+Nat2_F!E10</f>
        <v>14769.46</v>
      </c>
      <c r="F10" s="5">
        <f>Nat2_H!F10+Nat2_F!F10</f>
        <v>13804.529999999999</v>
      </c>
      <c r="G10" s="5">
        <f>Nat2_H!G10+Nat2_F!G10</f>
        <v>23090.59</v>
      </c>
      <c r="H10" s="12">
        <f>Nat2_H!H10+Nat2_F!H10</f>
        <v>162521.63</v>
      </c>
    </row>
    <row r="11" spans="1:8" x14ac:dyDescent="0.25">
      <c r="A11" s="19" t="s">
        <v>93</v>
      </c>
      <c r="B11" s="5">
        <f>Nat2_H!B11+Nat2_F!B11</f>
        <v>126144.31</v>
      </c>
      <c r="C11" s="5">
        <f>Nat2_H!C11+Nat2_F!C11</f>
        <v>76782.179999999993</v>
      </c>
      <c r="D11" s="5">
        <f>Nat2_H!D11+Nat2_F!D11</f>
        <v>105942.09</v>
      </c>
      <c r="E11" s="5">
        <f>Nat2_H!E11+Nat2_F!E11</f>
        <v>13647.07</v>
      </c>
      <c r="F11" s="5">
        <f>Nat2_H!F11+Nat2_F!F11</f>
        <v>59906.22</v>
      </c>
      <c r="G11" s="5">
        <f>Nat2_H!G11+Nat2_F!G11</f>
        <v>39155.21</v>
      </c>
      <c r="H11" s="12">
        <f>Nat2_H!H11+Nat2_F!H11</f>
        <v>421577.08</v>
      </c>
    </row>
    <row r="12" spans="1:8" x14ac:dyDescent="0.25">
      <c r="A12" s="19" t="s">
        <v>94</v>
      </c>
      <c r="B12" s="5">
        <f>Nat2_H!B12+Nat2_F!B12</f>
        <v>125474.4</v>
      </c>
      <c r="C12" s="5">
        <f>Nat2_H!C12+Nat2_F!C12</f>
        <v>66512.429999999993</v>
      </c>
      <c r="D12" s="5">
        <f>Nat2_H!D12+Nat2_F!D12</f>
        <v>70647.78</v>
      </c>
      <c r="E12" s="5">
        <f>Nat2_H!E12+Nat2_F!E12</f>
        <v>20773.29</v>
      </c>
      <c r="F12" s="5">
        <f>Nat2_H!F12+Nat2_F!F12</f>
        <v>67352.39</v>
      </c>
      <c r="G12" s="5">
        <f>Nat2_H!G12+Nat2_F!G12</f>
        <v>33333.370000000003</v>
      </c>
      <c r="H12" s="12">
        <f>Nat2_H!H12+Nat2_F!H12</f>
        <v>384093.66</v>
      </c>
    </row>
    <row r="13" spans="1:8" x14ac:dyDescent="0.25">
      <c r="A13" s="19" t="s">
        <v>95</v>
      </c>
      <c r="B13" s="5">
        <f>Nat2_H!B13+Nat2_F!B13</f>
        <v>57404.68</v>
      </c>
      <c r="C13" s="5">
        <f>Nat2_H!C13+Nat2_F!C13</f>
        <v>30818.17</v>
      </c>
      <c r="D13" s="5">
        <f>Nat2_H!D13+Nat2_F!D13</f>
        <v>20429.939999999999</v>
      </c>
      <c r="E13" s="5">
        <f>Nat2_H!E13+Nat2_F!E13</f>
        <v>6071.82</v>
      </c>
      <c r="F13" s="5">
        <f>Nat2_H!F13+Nat2_F!F13</f>
        <v>17483.78</v>
      </c>
      <c r="G13" s="5">
        <f>Nat2_H!G13+Nat2_F!G13</f>
        <v>13000.21</v>
      </c>
      <c r="H13" s="12">
        <f>Nat2_H!H13+Nat2_F!H13</f>
        <v>145208.59999999998</v>
      </c>
    </row>
    <row r="14" spans="1:8" x14ac:dyDescent="0.25">
      <c r="A14" s="19" t="s">
        <v>96</v>
      </c>
      <c r="B14" s="5">
        <f>Nat2_H!B14+Nat2_F!B14</f>
        <v>229673.03</v>
      </c>
      <c r="C14" s="5">
        <f>Nat2_H!C14+Nat2_F!C14</f>
        <v>102133.98</v>
      </c>
      <c r="D14" s="5">
        <f>Nat2_H!D14+Nat2_F!D14</f>
        <v>21506.15</v>
      </c>
      <c r="E14" s="5">
        <f>Nat2_H!E14+Nat2_F!E14</f>
        <v>47496</v>
      </c>
      <c r="F14" s="5">
        <f>Nat2_H!F14+Nat2_F!F14</f>
        <v>24603.78</v>
      </c>
      <c r="G14" s="5">
        <f>Nat2_H!G14+Nat2_F!G14</f>
        <v>56618.91</v>
      </c>
      <c r="H14" s="12">
        <f>Nat2_H!H14+Nat2_F!H14</f>
        <v>482031.85</v>
      </c>
    </row>
    <row r="15" spans="1:8" x14ac:dyDescent="0.25">
      <c r="A15" s="19" t="s">
        <v>97</v>
      </c>
      <c r="B15" s="5">
        <f>Nat2_H!B15+Nat2_F!B15</f>
        <v>58769.19</v>
      </c>
      <c r="C15" s="5">
        <f>Nat2_H!C15+Nat2_F!C15</f>
        <v>27441.199999999997</v>
      </c>
      <c r="D15" s="5">
        <f>Nat2_H!D15+Nat2_F!D15</f>
        <v>20244.75</v>
      </c>
      <c r="E15" s="5">
        <f>Nat2_H!E15+Nat2_F!E15</f>
        <v>6045.58</v>
      </c>
      <c r="F15" s="5">
        <f>Nat2_H!F15+Nat2_F!F15</f>
        <v>37138.54</v>
      </c>
      <c r="G15" s="5">
        <f>Nat2_H!G15+Nat2_F!G15</f>
        <v>16362.1</v>
      </c>
      <c r="H15" s="12">
        <f>Nat2_H!H15+Nat2_F!H15</f>
        <v>166001.35999999999</v>
      </c>
    </row>
    <row r="16" spans="1:8" x14ac:dyDescent="0.25">
      <c r="A16" s="19" t="s">
        <v>98</v>
      </c>
      <c r="B16" s="5">
        <f>Nat2_H!B16+Nat2_F!B16</f>
        <v>207279.16</v>
      </c>
      <c r="C16" s="5">
        <f>Nat2_H!C16+Nat2_F!C16</f>
        <v>68994.010000000009</v>
      </c>
      <c r="D16" s="5">
        <f>Nat2_H!D16+Nat2_F!D16</f>
        <v>28244.18</v>
      </c>
      <c r="E16" s="5">
        <f>Nat2_H!E16+Nat2_F!E16</f>
        <v>58537.899999999994</v>
      </c>
      <c r="F16" s="5">
        <f>Nat2_H!F16+Nat2_F!F16</f>
        <v>41850.799999999996</v>
      </c>
      <c r="G16" s="5">
        <f>Nat2_H!G16+Nat2_F!G16</f>
        <v>49412.240000000005</v>
      </c>
      <c r="H16" s="12">
        <f>Nat2_H!H16+Nat2_F!H16</f>
        <v>454318.29000000004</v>
      </c>
    </row>
    <row r="17" spans="1:8" x14ac:dyDescent="0.25">
      <c r="A17" s="20" t="s">
        <v>85</v>
      </c>
      <c r="B17" s="10">
        <f>Nat2_H!B17+Nat2_F!B17</f>
        <v>2660799.6499999994</v>
      </c>
      <c r="C17" s="10">
        <f>Nat2_H!C17+Nat2_F!C17</f>
        <v>771136.97</v>
      </c>
      <c r="D17" s="10">
        <f>Nat2_H!D17+Nat2_F!D17</f>
        <v>1177885.4099999997</v>
      </c>
      <c r="E17" s="10">
        <f>Nat2_H!E17+Nat2_F!E17</f>
        <v>297719.45000000007</v>
      </c>
      <c r="F17" s="10">
        <f>Nat2_H!F17+Nat2_F!F17</f>
        <v>463840.32999999996</v>
      </c>
      <c r="G17" s="10">
        <f>Nat2_H!G17+Nat2_F!G17</f>
        <v>420044.25</v>
      </c>
      <c r="H17" s="13">
        <f>Nat2_H!H17+Nat2_F!H17</f>
        <v>5791426.0599999996</v>
      </c>
    </row>
    <row r="18" spans="1:8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8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8" x14ac:dyDescent="0.25">
      <c r="A20" s="48" t="str">
        <f>IF(1&lt;2,"Lecture : "&amp;ROUND(C5,0)&amp;" immigrés de 15 ans ou plus devenus français par acquisition sont au chômage. ","")</f>
        <v xml:space="preserve">Lecture : 266426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39" t="s">
        <v>744</v>
      </c>
      <c r="B21" s="40"/>
      <c r="C21" s="40"/>
      <c r="D21" s="40"/>
      <c r="E21" s="40"/>
      <c r="F21" s="40"/>
      <c r="G21" s="40"/>
      <c r="H21" s="40"/>
    </row>
    <row r="23" spans="1:8" x14ac:dyDescent="0.25">
      <c r="A23" s="3" t="s">
        <v>70</v>
      </c>
    </row>
    <row r="24" spans="1:8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8" x14ac:dyDescent="0.25">
      <c r="A25" s="17" t="s">
        <v>86</v>
      </c>
      <c r="B25" s="5">
        <f>Nat2_H!B25+Nat2_F!B25</f>
        <v>23216455.98</v>
      </c>
      <c r="C25" s="5">
        <f>Nat2_H!C25+Nat2_F!C25</f>
        <v>3255727.4299999997</v>
      </c>
      <c r="D25" s="5">
        <f>Nat2_H!D25+Nat2_F!D25</f>
        <v>13152272.91</v>
      </c>
      <c r="E25" s="5">
        <f>Nat2_H!E25+Nat2_F!E25</f>
        <v>3858127.5199999996</v>
      </c>
      <c r="F25" s="5">
        <f>Nat2_H!F25+Nat2_F!F25</f>
        <v>1128529.97</v>
      </c>
      <c r="G25" s="5">
        <f>Nat2_H!G25+Nat2_F!G25</f>
        <v>1772716.6400000001</v>
      </c>
      <c r="H25" s="11">
        <f>Nat2_H!H25+Nat2_F!H25</f>
        <v>46383830.450000003</v>
      </c>
    </row>
    <row r="26" spans="1:8" x14ac:dyDescent="0.25">
      <c r="A26" s="19" t="s">
        <v>87</v>
      </c>
      <c r="B26" s="5">
        <f>Nat2_H!B26+Nat2_F!B26</f>
        <v>240619.94</v>
      </c>
      <c r="C26" s="5">
        <f>Nat2_H!C26+Nat2_F!C26</f>
        <v>48345.16</v>
      </c>
      <c r="D26" s="5">
        <f>Nat2_H!D26+Nat2_F!D26</f>
        <v>91929.12</v>
      </c>
      <c r="E26" s="5">
        <f>Nat2_H!E26+Nat2_F!E26</f>
        <v>79919.26999999999</v>
      </c>
      <c r="F26" s="5">
        <f>Nat2_H!F26+Nat2_F!F26</f>
        <v>15447.67</v>
      </c>
      <c r="G26" s="5">
        <f>Nat2_H!G26+Nat2_F!G26</f>
        <v>19843.879999999997</v>
      </c>
      <c r="H26" s="12">
        <f>Nat2_H!H26+Nat2_F!H26</f>
        <v>496105.04000000004</v>
      </c>
    </row>
    <row r="27" spans="1:8" x14ac:dyDescent="0.25">
      <c r="A27" s="19" t="s">
        <v>88</v>
      </c>
      <c r="B27" s="5">
        <f>Nat2_H!B27+Nat2_F!B27</f>
        <v>23443.78</v>
      </c>
      <c r="C27" s="5">
        <f>Nat2_H!C27+Nat2_F!C27</f>
        <v>3398.24</v>
      </c>
      <c r="D27" s="5">
        <f>Nat2_H!D27+Nat2_F!D27</f>
        <v>923.05</v>
      </c>
      <c r="E27" s="5">
        <f>Nat2_H!E27+Nat2_F!E27</f>
        <v>4570.1900000000005</v>
      </c>
      <c r="F27" s="5">
        <f>Nat2_H!F27+Nat2_F!F27</f>
        <v>468.89</v>
      </c>
      <c r="G27" s="5">
        <f>Nat2_H!G27+Nat2_F!G27</f>
        <v>1252.72</v>
      </c>
      <c r="H27" s="12">
        <f>Nat2_H!H27+Nat2_F!H27</f>
        <v>34056.870000000003</v>
      </c>
    </row>
    <row r="28" spans="1:8" x14ac:dyDescent="0.25">
      <c r="A28" s="19" t="s">
        <v>89</v>
      </c>
      <c r="B28" s="5">
        <f>Nat2_H!B28+Nat2_F!B28</f>
        <v>5276.96</v>
      </c>
      <c r="C28" s="5">
        <f>Nat2_H!C28+Nat2_F!C28</f>
        <v>871.01</v>
      </c>
      <c r="D28" s="5">
        <f>Nat2_H!D28+Nat2_F!D28</f>
        <v>1829.7</v>
      </c>
      <c r="E28" s="5">
        <f>Nat2_H!E28+Nat2_F!E28</f>
        <v>1148.78</v>
      </c>
      <c r="F28" s="5">
        <f>Nat2_H!F28+Nat2_F!F28</f>
        <v>255.4</v>
      </c>
      <c r="G28" s="5">
        <f>Nat2_H!G28+Nat2_F!G28</f>
        <v>487.59000000000003</v>
      </c>
      <c r="H28" s="12">
        <f>Nat2_H!H28+Nat2_F!H28</f>
        <v>9869.4399999999987</v>
      </c>
    </row>
    <row r="29" spans="1:8" x14ac:dyDescent="0.25">
      <c r="A29" s="19" t="s">
        <v>90</v>
      </c>
      <c r="B29" s="5">
        <f>Nat2_H!B29+Nat2_F!B29</f>
        <v>4184.99</v>
      </c>
      <c r="C29" s="5">
        <f>Nat2_H!C29+Nat2_F!C29</f>
        <v>663</v>
      </c>
      <c r="D29" s="5">
        <f>Nat2_H!D29+Nat2_F!D29</f>
        <v>867.33</v>
      </c>
      <c r="E29" s="5">
        <f>Nat2_H!E29+Nat2_F!E29</f>
        <v>469.56</v>
      </c>
      <c r="F29" s="5">
        <f>Nat2_H!F29+Nat2_F!F29</f>
        <v>172.97</v>
      </c>
      <c r="G29" s="5">
        <f>Nat2_H!G29+Nat2_F!G29</f>
        <v>342.48</v>
      </c>
      <c r="H29" s="12">
        <f>Nat2_H!H29+Nat2_F!H29</f>
        <v>6700.33</v>
      </c>
    </row>
    <row r="30" spans="1:8" x14ac:dyDescent="0.25">
      <c r="A30" s="19" t="s">
        <v>91</v>
      </c>
      <c r="B30" s="5">
        <f>Nat2_H!B30+Nat2_F!B30</f>
        <v>4824.5200000000004</v>
      </c>
      <c r="C30" s="5">
        <f>Nat2_H!C30+Nat2_F!C30</f>
        <v>917.75</v>
      </c>
      <c r="D30" s="5">
        <f>Nat2_H!D30+Nat2_F!D30</f>
        <v>2390.6099999999997</v>
      </c>
      <c r="E30" s="5">
        <f>Nat2_H!E30+Nat2_F!E30</f>
        <v>3562.88</v>
      </c>
      <c r="F30" s="5">
        <f>Nat2_H!F30+Nat2_F!F30</f>
        <v>348.87</v>
      </c>
      <c r="G30" s="5">
        <f>Nat2_H!G30+Nat2_F!G30</f>
        <v>864.27</v>
      </c>
      <c r="H30" s="12">
        <f>Nat2_H!H30+Nat2_F!H30</f>
        <v>12908.9</v>
      </c>
    </row>
    <row r="31" spans="1:8" x14ac:dyDescent="0.25">
      <c r="A31" s="19" t="s">
        <v>92</v>
      </c>
      <c r="B31" s="5">
        <f>Nat2_H!B31+Nat2_F!B31</f>
        <v>2235.61</v>
      </c>
      <c r="C31" s="5">
        <f>Nat2_H!C31+Nat2_F!C31</f>
        <v>328.63</v>
      </c>
      <c r="D31" s="5">
        <f>Nat2_H!D31+Nat2_F!D31</f>
        <v>1356.11</v>
      </c>
      <c r="E31" s="5">
        <f>Nat2_H!E31+Nat2_F!E31</f>
        <v>676.41000000000008</v>
      </c>
      <c r="F31" s="5">
        <f>Nat2_H!F31+Nat2_F!F31</f>
        <v>180.03</v>
      </c>
      <c r="G31" s="5">
        <f>Nat2_H!G31+Nat2_F!G31</f>
        <v>430.89</v>
      </c>
      <c r="H31" s="12">
        <f>Nat2_H!H31+Nat2_F!H31</f>
        <v>5207.6799999999994</v>
      </c>
    </row>
    <row r="32" spans="1:8" x14ac:dyDescent="0.25">
      <c r="A32" s="19" t="s">
        <v>93</v>
      </c>
      <c r="B32" s="5">
        <f>Nat2_H!B32+Nat2_F!B32</f>
        <v>4241.1399999999994</v>
      </c>
      <c r="C32" s="5">
        <f>Nat2_H!C32+Nat2_F!C32</f>
        <v>1954.65</v>
      </c>
      <c r="D32" s="5">
        <f>Nat2_H!D32+Nat2_F!D32</f>
        <v>1584.23</v>
      </c>
      <c r="E32" s="5">
        <f>Nat2_H!E32+Nat2_F!E32</f>
        <v>720.35</v>
      </c>
      <c r="F32" s="5">
        <f>Nat2_H!F32+Nat2_F!F32</f>
        <v>719.17000000000007</v>
      </c>
      <c r="G32" s="5">
        <f>Nat2_H!G32+Nat2_F!G32</f>
        <v>1943.17</v>
      </c>
      <c r="H32" s="12">
        <f>Nat2_H!H32+Nat2_F!H32</f>
        <v>11162.71</v>
      </c>
    </row>
    <row r="33" spans="1:8" x14ac:dyDescent="0.25">
      <c r="A33" s="19" t="s">
        <v>94</v>
      </c>
      <c r="B33" s="5">
        <f>Nat2_H!B33+Nat2_F!B33</f>
        <v>2240.84</v>
      </c>
      <c r="C33" s="5">
        <f>Nat2_H!C33+Nat2_F!C33</f>
        <v>971.36</v>
      </c>
      <c r="D33" s="5">
        <f>Nat2_H!D33+Nat2_F!D33</f>
        <v>697.7</v>
      </c>
      <c r="E33" s="5">
        <f>Nat2_H!E33+Nat2_F!E33</f>
        <v>1234.8499999999999</v>
      </c>
      <c r="F33" s="5">
        <f>Nat2_H!F33+Nat2_F!F33</f>
        <v>362.42999999999995</v>
      </c>
      <c r="G33" s="5">
        <f>Nat2_H!G33+Nat2_F!G33</f>
        <v>1062.29</v>
      </c>
      <c r="H33" s="12">
        <f>Nat2_H!H33+Nat2_F!H33</f>
        <v>6569.47</v>
      </c>
    </row>
    <row r="34" spans="1:8" x14ac:dyDescent="0.25">
      <c r="A34" s="19" t="s">
        <v>95</v>
      </c>
      <c r="B34" s="5">
        <f>Nat2_H!B34+Nat2_F!B34</f>
        <v>2144.23</v>
      </c>
      <c r="C34" s="5">
        <f>Nat2_H!C34+Nat2_F!C34</f>
        <v>807.91000000000008</v>
      </c>
      <c r="D34" s="5">
        <f>Nat2_H!D34+Nat2_F!D34</f>
        <v>290.34000000000003</v>
      </c>
      <c r="E34" s="5">
        <f>Nat2_H!E34+Nat2_F!E34</f>
        <v>561.57999999999993</v>
      </c>
      <c r="F34" s="5">
        <f>Nat2_H!F34+Nat2_F!F34</f>
        <v>381.2</v>
      </c>
      <c r="G34" s="5">
        <f>Nat2_H!G34+Nat2_F!G34</f>
        <v>577.87</v>
      </c>
      <c r="H34" s="12">
        <f>Nat2_H!H34+Nat2_F!H34</f>
        <v>4763.13</v>
      </c>
    </row>
    <row r="35" spans="1:8" x14ac:dyDescent="0.25">
      <c r="A35" s="19" t="s">
        <v>96</v>
      </c>
      <c r="B35" s="5">
        <f>Nat2_H!B35+Nat2_F!B35</f>
        <v>3002.4700000000003</v>
      </c>
      <c r="C35" s="5">
        <f>Nat2_H!C35+Nat2_F!C35</f>
        <v>952.67000000000007</v>
      </c>
      <c r="D35" s="5">
        <f>Nat2_H!D35+Nat2_F!D35</f>
        <v>615.30999999999995</v>
      </c>
      <c r="E35" s="5">
        <f>Nat2_H!E35+Nat2_F!E35</f>
        <v>1757.58</v>
      </c>
      <c r="F35" s="5">
        <f>Nat2_H!F35+Nat2_F!F35</f>
        <v>290.34000000000003</v>
      </c>
      <c r="G35" s="5">
        <f>Nat2_H!G35+Nat2_F!G35</f>
        <v>1184.78</v>
      </c>
      <c r="H35" s="12">
        <f>Nat2_H!H35+Nat2_F!H35</f>
        <v>7803.1500000000005</v>
      </c>
    </row>
    <row r="36" spans="1:8" x14ac:dyDescent="0.25">
      <c r="A36" s="19" t="s">
        <v>97</v>
      </c>
      <c r="B36" s="5">
        <f>Nat2_H!B36+Nat2_F!B36</f>
        <v>996.3</v>
      </c>
      <c r="C36" s="5">
        <f>Nat2_H!C36+Nat2_F!C36</f>
        <v>461.34000000000003</v>
      </c>
      <c r="D36" s="5">
        <f>Nat2_H!D36+Nat2_F!D36</f>
        <v>126.33</v>
      </c>
      <c r="E36" s="5">
        <f>Nat2_H!E36+Nat2_F!E36</f>
        <v>860.53</v>
      </c>
      <c r="F36" s="5">
        <f>Nat2_H!F36+Nat2_F!F36</f>
        <v>250.70999999999998</v>
      </c>
      <c r="G36" s="5">
        <f>Nat2_H!G36+Nat2_F!G36</f>
        <v>319.8</v>
      </c>
      <c r="H36" s="12">
        <f>Nat2_H!H36+Nat2_F!H36</f>
        <v>3015.01</v>
      </c>
    </row>
    <row r="37" spans="1:8" x14ac:dyDescent="0.25">
      <c r="A37" s="19" t="s">
        <v>98</v>
      </c>
      <c r="B37" s="5">
        <f>Nat2_H!B37+Nat2_F!B37</f>
        <v>2707.62</v>
      </c>
      <c r="C37" s="5">
        <f>Nat2_H!C37+Nat2_F!C37</f>
        <v>627.43000000000006</v>
      </c>
      <c r="D37" s="5">
        <f>Nat2_H!D37+Nat2_F!D37</f>
        <v>959.27</v>
      </c>
      <c r="E37" s="5">
        <f>Nat2_H!E37+Nat2_F!E37</f>
        <v>2416.1099999999997</v>
      </c>
      <c r="F37" s="5">
        <f>Nat2_H!F37+Nat2_F!F37</f>
        <v>269.09000000000003</v>
      </c>
      <c r="G37" s="5">
        <f>Nat2_H!G37+Nat2_F!G37</f>
        <v>762.15000000000009</v>
      </c>
      <c r="H37" s="12">
        <f>Nat2_H!H37+Nat2_F!H37</f>
        <v>7741.67</v>
      </c>
    </row>
    <row r="38" spans="1:8" x14ac:dyDescent="0.25">
      <c r="A38" s="20" t="s">
        <v>85</v>
      </c>
      <c r="B38" s="10">
        <f>Nat2_H!B38+Nat2_F!B38</f>
        <v>23512374.379999995</v>
      </c>
      <c r="C38" s="10">
        <f>Nat2_H!C38+Nat2_F!C38</f>
        <v>3316026.58</v>
      </c>
      <c r="D38" s="10">
        <f>Nat2_H!D38+Nat2_F!D38</f>
        <v>13255842.010000002</v>
      </c>
      <c r="E38" s="10">
        <f>Nat2_H!E38+Nat2_F!E38</f>
        <v>3956025.6099999994</v>
      </c>
      <c r="F38" s="10">
        <f>Nat2_H!F38+Nat2_F!F38</f>
        <v>1147676.7400000002</v>
      </c>
      <c r="G38" s="10">
        <f>Nat2_H!G38+Nat2_F!G38</f>
        <v>1801788.5299999998</v>
      </c>
      <c r="H38" s="13">
        <f>Nat2_H!H38+Nat2_F!H38</f>
        <v>46989733.850000009</v>
      </c>
    </row>
    <row r="39" spans="1:8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8" x14ac:dyDescent="0.25">
      <c r="A40" s="48" t="str">
        <f>IF(1&lt;2,"Lecture : "&amp;ROUND(C26,0)&amp;" non-immigrés de 15 ans ou plus devenus français par acquisition (individus nés en France de nationalité étrangère) sont au chômage. ","")</f>
        <v xml:space="preserve">Lecture : 48345 non-immigrés de 15 ans ou plus devenus français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39" t="s">
        <v>744</v>
      </c>
      <c r="B41" s="40"/>
      <c r="C41" s="40"/>
      <c r="D41" s="40"/>
      <c r="E41" s="40"/>
      <c r="F41" s="40"/>
      <c r="G41" s="40"/>
      <c r="H41" s="40"/>
    </row>
    <row r="43" spans="1:8" x14ac:dyDescent="0.25">
      <c r="A43" s="3" t="s">
        <v>28</v>
      </c>
    </row>
    <row r="44" spans="1:8" ht="36" x14ac:dyDescent="0.25">
      <c r="B44" s="14" t="s">
        <v>53</v>
      </c>
      <c r="C44" s="15" t="s">
        <v>54</v>
      </c>
      <c r="D44" s="15" t="s">
        <v>55</v>
      </c>
      <c r="E44" s="15" t="s">
        <v>56</v>
      </c>
      <c r="F44" s="15" t="s">
        <v>57</v>
      </c>
      <c r="G44" s="30" t="s">
        <v>58</v>
      </c>
      <c r="H44" s="16" t="s">
        <v>85</v>
      </c>
    </row>
    <row r="45" spans="1:8" x14ac:dyDescent="0.25">
      <c r="A45" s="17" t="s">
        <v>86</v>
      </c>
      <c r="B45" s="5">
        <f>Nat2_H!B45+Nat2_F!B45</f>
        <v>23216455.98</v>
      </c>
      <c r="C45" s="5">
        <f>Nat2_H!C45+Nat2_F!C45</f>
        <v>3255727.4299999997</v>
      </c>
      <c r="D45" s="5">
        <f>Nat2_H!D45+Nat2_F!D45</f>
        <v>13152272.91</v>
      </c>
      <c r="E45" s="5">
        <f>Nat2_H!E45+Nat2_F!E45</f>
        <v>3858127.5199999996</v>
      </c>
      <c r="F45" s="5">
        <f>Nat2_H!F45+Nat2_F!F45</f>
        <v>1128529.97</v>
      </c>
      <c r="G45" s="5">
        <f>Nat2_H!G45+Nat2_F!G45</f>
        <v>1772716.6400000001</v>
      </c>
      <c r="H45" s="11">
        <f>Nat2_H!H45+Nat2_F!H45</f>
        <v>46383830.450000003</v>
      </c>
    </row>
    <row r="46" spans="1:8" x14ac:dyDescent="0.25">
      <c r="A46" s="19" t="s">
        <v>87</v>
      </c>
      <c r="B46" s="5">
        <f>Nat2_H!B46+Nat2_F!B46</f>
        <v>1402454.4900000002</v>
      </c>
      <c r="C46" s="5">
        <f>Nat2_H!C46+Nat2_F!C46</f>
        <v>314771.51</v>
      </c>
      <c r="D46" s="5">
        <f>Nat2_H!D46+Nat2_F!D46</f>
        <v>642717.54</v>
      </c>
      <c r="E46" s="5">
        <f>Nat2_H!E46+Nat2_F!E46</f>
        <v>155291.97</v>
      </c>
      <c r="F46" s="5">
        <f>Nat2_H!F46+Nat2_F!F46</f>
        <v>158791.34</v>
      </c>
      <c r="G46" s="5">
        <f>Nat2_H!G46+Nat2_F!G46</f>
        <v>144124.04999999999</v>
      </c>
      <c r="H46" s="12">
        <f>Nat2_H!H46+Nat2_F!H46</f>
        <v>2818150.9000000004</v>
      </c>
    </row>
    <row r="47" spans="1:8" x14ac:dyDescent="0.25">
      <c r="A47" s="19" t="s">
        <v>88</v>
      </c>
      <c r="B47" s="5">
        <f>Nat2_H!B47+Nat2_F!B47</f>
        <v>273238.25</v>
      </c>
      <c r="C47" s="5">
        <f>Nat2_H!C47+Nat2_F!C47</f>
        <v>34903.5</v>
      </c>
      <c r="D47" s="5">
        <f>Nat2_H!D47+Nat2_F!D47</f>
        <v>122069.98000000001</v>
      </c>
      <c r="E47" s="5">
        <f>Nat2_H!E47+Nat2_F!E47</f>
        <v>16242.939999999999</v>
      </c>
      <c r="F47" s="5">
        <f>Nat2_H!F47+Nat2_F!F47</f>
        <v>13455.31</v>
      </c>
      <c r="G47" s="5">
        <f>Nat2_H!G47+Nat2_F!G47</f>
        <v>22835.29</v>
      </c>
      <c r="H47" s="12">
        <f>Nat2_H!H47+Nat2_F!H47</f>
        <v>482745.27</v>
      </c>
    </row>
    <row r="48" spans="1:8" x14ac:dyDescent="0.25">
      <c r="A48" s="19" t="s">
        <v>89</v>
      </c>
      <c r="B48" s="5">
        <f>Nat2_H!B48+Nat2_F!B48</f>
        <v>66676.44</v>
      </c>
      <c r="C48" s="5">
        <f>Nat2_H!C48+Nat2_F!C48</f>
        <v>13560.57</v>
      </c>
      <c r="D48" s="5">
        <f>Nat2_H!D48+Nat2_F!D48</f>
        <v>64024.100000000006</v>
      </c>
      <c r="E48" s="5">
        <f>Nat2_H!E48+Nat2_F!E48</f>
        <v>9934.65</v>
      </c>
      <c r="F48" s="5">
        <f>Nat2_H!F48+Nat2_F!F48</f>
        <v>9180.69</v>
      </c>
      <c r="G48" s="5">
        <f>Nat2_H!G48+Nat2_F!G48</f>
        <v>6721.5</v>
      </c>
      <c r="H48" s="12">
        <f>Nat2_H!H48+Nat2_F!H48</f>
        <v>170097.95</v>
      </c>
    </row>
    <row r="49" spans="1:8" x14ac:dyDescent="0.25">
      <c r="A49" s="19" t="s">
        <v>90</v>
      </c>
      <c r="B49" s="5">
        <f>Nat2_H!B49+Nat2_F!B49</f>
        <v>57754.720000000001</v>
      </c>
      <c r="C49" s="5">
        <f>Nat2_H!C49+Nat2_F!C49</f>
        <v>11762.53</v>
      </c>
      <c r="D49" s="5">
        <f>Nat2_H!D49+Nat2_F!D49</f>
        <v>44373.8</v>
      </c>
      <c r="E49" s="5">
        <f>Nat2_H!E49+Nat2_F!E49</f>
        <v>6666.55</v>
      </c>
      <c r="F49" s="5">
        <f>Nat2_H!F49+Nat2_F!F49</f>
        <v>5873.17</v>
      </c>
      <c r="G49" s="5">
        <f>Nat2_H!G49+Nat2_F!G49</f>
        <v>6114.83</v>
      </c>
      <c r="H49" s="12">
        <f>Nat2_H!H49+Nat2_F!H49</f>
        <v>132545.59999999998</v>
      </c>
    </row>
    <row r="50" spans="1:8" x14ac:dyDescent="0.25">
      <c r="A50" s="19" t="s">
        <v>91</v>
      </c>
      <c r="B50" s="5">
        <f>Nat2_H!B50+Nat2_F!B50</f>
        <v>270530.49</v>
      </c>
      <c r="C50" s="5">
        <f>Nat2_H!C50+Nat2_F!C50</f>
        <v>49968.119999999995</v>
      </c>
      <c r="D50" s="5">
        <f>Nat2_H!D50+Nat2_F!D50</f>
        <v>116202.47</v>
      </c>
      <c r="E50" s="5">
        <f>Nat2_H!E50+Nat2_F!E50</f>
        <v>31912.9</v>
      </c>
      <c r="F50" s="5">
        <f>Nat2_H!F50+Nat2_F!F50</f>
        <v>31093.579999999998</v>
      </c>
      <c r="G50" s="5">
        <f>Nat2_H!G50+Nat2_F!G50</f>
        <v>32066.89</v>
      </c>
      <c r="H50" s="12">
        <f>Nat2_H!H50+Nat2_F!H50</f>
        <v>531774.45000000007</v>
      </c>
    </row>
    <row r="51" spans="1:8" x14ac:dyDescent="0.25">
      <c r="A51" s="19" t="s">
        <v>92</v>
      </c>
      <c r="B51" s="5">
        <f>Nat2_H!B51+Nat2_F!B51</f>
        <v>65986.290000000008</v>
      </c>
      <c r="C51" s="5">
        <f>Nat2_H!C51+Nat2_F!C51</f>
        <v>28012.559999999998</v>
      </c>
      <c r="D51" s="5">
        <f>Nat2_H!D51+Nat2_F!D51</f>
        <v>20778.55</v>
      </c>
      <c r="E51" s="5">
        <f>Nat2_H!E51+Nat2_F!E51</f>
        <v>15445.87</v>
      </c>
      <c r="F51" s="5">
        <f>Nat2_H!F51+Nat2_F!F51</f>
        <v>13984.56</v>
      </c>
      <c r="G51" s="5">
        <f>Nat2_H!G51+Nat2_F!G51</f>
        <v>23521.480000000003</v>
      </c>
      <c r="H51" s="12">
        <f>Nat2_H!H51+Nat2_F!H51</f>
        <v>167729.31</v>
      </c>
    </row>
    <row r="52" spans="1:8" x14ac:dyDescent="0.25">
      <c r="A52" s="19" t="s">
        <v>93</v>
      </c>
      <c r="B52" s="5">
        <f>Nat2_H!B52+Nat2_F!B52</f>
        <v>130385.45</v>
      </c>
      <c r="C52" s="5">
        <f>Nat2_H!C52+Nat2_F!C52</f>
        <v>78736.83</v>
      </c>
      <c r="D52" s="5">
        <f>Nat2_H!D52+Nat2_F!D52</f>
        <v>107526.32</v>
      </c>
      <c r="E52" s="5">
        <f>Nat2_H!E52+Nat2_F!E52</f>
        <v>14367.419999999998</v>
      </c>
      <c r="F52" s="5">
        <f>Nat2_H!F52+Nat2_F!F52</f>
        <v>60625.39</v>
      </c>
      <c r="G52" s="5">
        <f>Nat2_H!G52+Nat2_F!G52</f>
        <v>41098.379999999997</v>
      </c>
      <c r="H52" s="12">
        <f>Nat2_H!H52+Nat2_F!H52</f>
        <v>432739.79000000004</v>
      </c>
    </row>
    <row r="53" spans="1:8" x14ac:dyDescent="0.25">
      <c r="A53" s="19" t="s">
        <v>94</v>
      </c>
      <c r="B53" s="5">
        <f>Nat2_H!B53+Nat2_F!B53</f>
        <v>127715.23999999999</v>
      </c>
      <c r="C53" s="5">
        <f>Nat2_H!C53+Nat2_F!C53</f>
        <v>67483.789999999994</v>
      </c>
      <c r="D53" s="5">
        <f>Nat2_H!D53+Nat2_F!D53</f>
        <v>71345.48</v>
      </c>
      <c r="E53" s="5">
        <f>Nat2_H!E53+Nat2_F!E53</f>
        <v>22008.14</v>
      </c>
      <c r="F53" s="5">
        <f>Nat2_H!F53+Nat2_F!F53</f>
        <v>67714.820000000007</v>
      </c>
      <c r="G53" s="5">
        <f>Nat2_H!G53+Nat2_F!G53</f>
        <v>34395.660000000003</v>
      </c>
      <c r="H53" s="12">
        <f>Nat2_H!H53+Nat2_F!H53</f>
        <v>390663.13</v>
      </c>
    </row>
    <row r="54" spans="1:8" x14ac:dyDescent="0.25">
      <c r="A54" s="19" t="s">
        <v>95</v>
      </c>
      <c r="B54" s="5">
        <f>Nat2_H!B54+Nat2_F!B54</f>
        <v>59548.91</v>
      </c>
      <c r="C54" s="5">
        <f>Nat2_H!C54+Nat2_F!C54</f>
        <v>31626.079999999998</v>
      </c>
      <c r="D54" s="5">
        <f>Nat2_H!D54+Nat2_F!D54</f>
        <v>20720.28</v>
      </c>
      <c r="E54" s="5">
        <f>Nat2_H!E54+Nat2_F!E54</f>
        <v>6633.4</v>
      </c>
      <c r="F54" s="5">
        <f>Nat2_H!F54+Nat2_F!F54</f>
        <v>17864.98</v>
      </c>
      <c r="G54" s="5">
        <f>Nat2_H!G54+Nat2_F!G54</f>
        <v>13578.08</v>
      </c>
      <c r="H54" s="12">
        <f>Nat2_H!H54+Nat2_F!H54</f>
        <v>149971.72999999998</v>
      </c>
    </row>
    <row r="55" spans="1:8" x14ac:dyDescent="0.25">
      <c r="A55" s="19" t="s">
        <v>96</v>
      </c>
      <c r="B55" s="5">
        <f>Nat2_H!B55+Nat2_F!B55</f>
        <v>232675.5</v>
      </c>
      <c r="C55" s="5">
        <f>Nat2_H!C55+Nat2_F!C55</f>
        <v>103086.65</v>
      </c>
      <c r="D55" s="5">
        <f>Nat2_H!D55+Nat2_F!D55</f>
        <v>22121.46</v>
      </c>
      <c r="E55" s="5">
        <f>Nat2_H!E55+Nat2_F!E55</f>
        <v>49253.58</v>
      </c>
      <c r="F55" s="5">
        <f>Nat2_H!F55+Nat2_F!F55</f>
        <v>24894.12</v>
      </c>
      <c r="G55" s="5">
        <f>Nat2_H!G55+Nat2_F!G55</f>
        <v>57803.69</v>
      </c>
      <c r="H55" s="12">
        <f>Nat2_H!H55+Nat2_F!H55</f>
        <v>489834.99999999994</v>
      </c>
    </row>
    <row r="56" spans="1:8" x14ac:dyDescent="0.25">
      <c r="A56" s="19" t="s">
        <v>97</v>
      </c>
      <c r="B56" s="5">
        <f>Nat2_H!B56+Nat2_F!B56</f>
        <v>59765.490000000005</v>
      </c>
      <c r="C56" s="5">
        <f>Nat2_H!C56+Nat2_F!C56</f>
        <v>27902.539999999997</v>
      </c>
      <c r="D56" s="5">
        <f>Nat2_H!D56+Nat2_F!D56</f>
        <v>20371.080000000002</v>
      </c>
      <c r="E56" s="5">
        <f>Nat2_H!E56+Nat2_F!E56</f>
        <v>6906.11</v>
      </c>
      <c r="F56" s="5">
        <f>Nat2_H!F56+Nat2_F!F56</f>
        <v>37389.249999999993</v>
      </c>
      <c r="G56" s="5">
        <f>Nat2_H!G56+Nat2_F!G56</f>
        <v>16681.900000000001</v>
      </c>
      <c r="H56" s="12">
        <f>Nat2_H!H56+Nat2_F!H56</f>
        <v>169016.37</v>
      </c>
    </row>
    <row r="57" spans="1:8" x14ac:dyDescent="0.25">
      <c r="A57" s="19" t="s">
        <v>98</v>
      </c>
      <c r="B57" s="5">
        <f>Nat2_H!B57+Nat2_F!B57</f>
        <v>209986.78</v>
      </c>
      <c r="C57" s="5">
        <f>Nat2_H!C57+Nat2_F!C57</f>
        <v>69621.440000000002</v>
      </c>
      <c r="D57" s="5">
        <f>Nat2_H!D57+Nat2_F!D57</f>
        <v>29203.45</v>
      </c>
      <c r="E57" s="5">
        <f>Nat2_H!E57+Nat2_F!E57</f>
        <v>60954.009999999995</v>
      </c>
      <c r="F57" s="5">
        <f>Nat2_H!F57+Nat2_F!F57</f>
        <v>42119.89</v>
      </c>
      <c r="G57" s="5">
        <f>Nat2_H!G57+Nat2_F!G57</f>
        <v>50174.39</v>
      </c>
      <c r="H57" s="12">
        <f>Nat2_H!H57+Nat2_F!H57</f>
        <v>462059.96</v>
      </c>
    </row>
    <row r="58" spans="1:8" x14ac:dyDescent="0.25">
      <c r="A58" s="20" t="s">
        <v>85</v>
      </c>
      <c r="B58" s="10">
        <f>Nat2_H!B58+Nat2_F!B58</f>
        <v>26173174.029999994</v>
      </c>
      <c r="C58" s="10">
        <f>Nat2_H!C58+Nat2_F!C58</f>
        <v>4087163.55</v>
      </c>
      <c r="D58" s="10">
        <f>Nat2_H!D58+Nat2_F!D58</f>
        <v>14433727.420000002</v>
      </c>
      <c r="E58" s="10">
        <f>Nat2_H!E58+Nat2_F!E58</f>
        <v>4253745.0599999996</v>
      </c>
      <c r="F58" s="10">
        <f>Nat2_H!F58+Nat2_F!F58</f>
        <v>1611517.0700000003</v>
      </c>
      <c r="G58" s="10">
        <f>Nat2_H!G58+Nat2_F!G58</f>
        <v>2221832.7799999998</v>
      </c>
      <c r="H58" s="13">
        <f>Nat2_H!H58+Nat2_F!H58</f>
        <v>52781159.910000011</v>
      </c>
    </row>
    <row r="59" spans="1:8" x14ac:dyDescent="0.25">
      <c r="A59" s="48" t="s">
        <v>129</v>
      </c>
    </row>
    <row r="60" spans="1:8" x14ac:dyDescent="0.25">
      <c r="A6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14" x14ac:dyDescent="0.25">
      <c r="A1" s="1" t="s">
        <v>117</v>
      </c>
    </row>
    <row r="2" spans="1:14" x14ac:dyDescent="0.25">
      <c r="A2" s="3" t="s">
        <v>69</v>
      </c>
    </row>
    <row r="3" spans="1:14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14" x14ac:dyDescent="0.25">
      <c r="A4" s="17" t="s">
        <v>86</v>
      </c>
      <c r="B4" s="5"/>
      <c r="C4" s="5"/>
      <c r="D4" s="5"/>
      <c r="E4" s="5"/>
      <c r="F4" s="5"/>
      <c r="G4" s="5"/>
      <c r="H4" s="11"/>
      <c r="I4" s="114"/>
      <c r="J4" s="114"/>
      <c r="K4" s="114"/>
      <c r="L4" s="114"/>
      <c r="M4" s="114"/>
      <c r="N4" s="114"/>
    </row>
    <row r="5" spans="1:14" x14ac:dyDescent="0.25">
      <c r="A5" s="19" t="s">
        <v>87</v>
      </c>
      <c r="B5" s="5">
        <v>601958.01</v>
      </c>
      <c r="C5" s="5">
        <v>118742.57</v>
      </c>
      <c r="D5" s="5">
        <v>266876.12</v>
      </c>
      <c r="E5" s="5">
        <v>36158.769999999997</v>
      </c>
      <c r="F5" s="5">
        <v>3380.24</v>
      </c>
      <c r="G5" s="5">
        <v>54353.81</v>
      </c>
      <c r="H5" s="12">
        <f t="shared" ref="H5:H16" si="0">SUM(B5:G5)</f>
        <v>1081469.52</v>
      </c>
      <c r="I5" s="114"/>
      <c r="J5" s="114"/>
      <c r="K5" s="114"/>
      <c r="L5" s="114"/>
      <c r="M5" s="114"/>
      <c r="N5" s="114"/>
    </row>
    <row r="6" spans="1:14" x14ac:dyDescent="0.25">
      <c r="A6" s="19" t="s">
        <v>88</v>
      </c>
      <c r="B6" s="5">
        <v>141897.87</v>
      </c>
      <c r="C6" s="5">
        <v>16226.56</v>
      </c>
      <c r="D6" s="5">
        <v>62634.39</v>
      </c>
      <c r="E6" s="5">
        <v>5640.33</v>
      </c>
      <c r="F6" s="5">
        <v>324.22000000000003</v>
      </c>
      <c r="G6" s="5">
        <v>10657.84</v>
      </c>
      <c r="H6" s="12">
        <f t="shared" si="0"/>
        <v>237381.21</v>
      </c>
      <c r="I6" s="114"/>
      <c r="J6" s="114"/>
      <c r="K6" s="114"/>
      <c r="L6" s="114"/>
      <c r="M6" s="114"/>
      <c r="N6" s="114"/>
    </row>
    <row r="7" spans="1:14" x14ac:dyDescent="0.25">
      <c r="A7" s="19" t="s">
        <v>89</v>
      </c>
      <c r="B7" s="5">
        <v>36727.22</v>
      </c>
      <c r="C7" s="5">
        <v>6344.32</v>
      </c>
      <c r="D7" s="5">
        <v>36235.79</v>
      </c>
      <c r="E7" s="5">
        <v>4080.83</v>
      </c>
      <c r="F7" s="5">
        <v>232.24</v>
      </c>
      <c r="G7" s="5">
        <v>3193.32</v>
      </c>
      <c r="H7" s="12">
        <f t="shared" si="0"/>
        <v>86813.720000000016</v>
      </c>
      <c r="I7" s="114"/>
      <c r="J7" s="114"/>
      <c r="K7" s="114"/>
      <c r="L7" s="114"/>
      <c r="M7" s="114"/>
      <c r="N7" s="114"/>
    </row>
    <row r="8" spans="1:14" x14ac:dyDescent="0.25">
      <c r="A8" s="19" t="s">
        <v>90</v>
      </c>
      <c r="B8" s="5">
        <v>29451.87</v>
      </c>
      <c r="C8" s="5">
        <v>5442.77</v>
      </c>
      <c r="D8" s="5">
        <v>20614.560000000001</v>
      </c>
      <c r="E8" s="5">
        <v>2872.82</v>
      </c>
      <c r="F8" s="5">
        <v>132.59</v>
      </c>
      <c r="G8" s="5">
        <v>2839.5</v>
      </c>
      <c r="H8" s="12">
        <f t="shared" si="0"/>
        <v>61354.109999999993</v>
      </c>
      <c r="I8" s="114"/>
      <c r="J8" s="114"/>
      <c r="K8" s="114"/>
      <c r="L8" s="114"/>
      <c r="M8" s="114"/>
      <c r="N8" s="114"/>
    </row>
    <row r="9" spans="1:14" x14ac:dyDescent="0.25">
      <c r="A9" s="19" t="s">
        <v>91</v>
      </c>
      <c r="B9" s="5">
        <v>136234.89000000001</v>
      </c>
      <c r="C9" s="5">
        <v>20718.41</v>
      </c>
      <c r="D9" s="5">
        <v>58051.07</v>
      </c>
      <c r="E9" s="5">
        <v>12154.07</v>
      </c>
      <c r="F9" s="5">
        <v>1684.95</v>
      </c>
      <c r="G9" s="5">
        <v>15849.58</v>
      </c>
      <c r="H9" s="12">
        <f t="shared" si="0"/>
        <v>244692.97000000003</v>
      </c>
      <c r="I9" s="114"/>
      <c r="J9" s="114"/>
      <c r="K9" s="114"/>
      <c r="L9" s="114"/>
      <c r="M9" s="114"/>
      <c r="N9" s="114"/>
    </row>
    <row r="10" spans="1:14" x14ac:dyDescent="0.25">
      <c r="A10" s="19" t="s">
        <v>92</v>
      </c>
      <c r="B10" s="5">
        <v>31284.560000000001</v>
      </c>
      <c r="C10" s="5">
        <v>11638.93</v>
      </c>
      <c r="D10" s="5">
        <v>9422.98</v>
      </c>
      <c r="E10" s="5">
        <v>6605.38</v>
      </c>
      <c r="F10" s="5">
        <v>467.55</v>
      </c>
      <c r="G10" s="5">
        <v>11541.86</v>
      </c>
      <c r="H10" s="12">
        <f t="shared" si="0"/>
        <v>70961.260000000009</v>
      </c>
      <c r="I10" s="114"/>
      <c r="J10" s="114"/>
      <c r="K10" s="114"/>
    </row>
    <row r="11" spans="1:14" x14ac:dyDescent="0.25">
      <c r="A11" s="19" t="s">
        <v>93</v>
      </c>
      <c r="B11" s="5">
        <v>82290.92</v>
      </c>
      <c r="C11" s="5">
        <v>39313.68</v>
      </c>
      <c r="D11" s="5">
        <v>67494.37</v>
      </c>
      <c r="E11" s="5">
        <v>6772.08</v>
      </c>
      <c r="F11" s="5">
        <v>1338.07</v>
      </c>
      <c r="G11" s="5">
        <v>20846.32</v>
      </c>
      <c r="H11" s="12">
        <f t="shared" si="0"/>
        <v>218055.44</v>
      </c>
      <c r="I11" s="114"/>
      <c r="J11" s="114"/>
      <c r="K11" s="114"/>
      <c r="L11" s="114"/>
      <c r="M11" s="114"/>
      <c r="N11" s="114"/>
    </row>
    <row r="12" spans="1:14" x14ac:dyDescent="0.25">
      <c r="A12" s="19" t="s">
        <v>94</v>
      </c>
      <c r="B12" s="5">
        <v>81459.179999999993</v>
      </c>
      <c r="C12" s="5">
        <v>32199.59</v>
      </c>
      <c r="D12" s="5">
        <v>48554.64</v>
      </c>
      <c r="E12" s="5">
        <v>11006.83</v>
      </c>
      <c r="F12" s="5">
        <v>963.06</v>
      </c>
      <c r="G12" s="5">
        <v>16782.54</v>
      </c>
      <c r="H12" s="12">
        <f t="shared" si="0"/>
        <v>190965.83999999997</v>
      </c>
      <c r="I12" s="114"/>
      <c r="J12" s="114"/>
      <c r="K12" s="114"/>
      <c r="L12" s="114"/>
      <c r="M12" s="114"/>
      <c r="N12" s="114"/>
    </row>
    <row r="13" spans="1:14" x14ac:dyDescent="0.25">
      <c r="A13" s="19" t="s">
        <v>95</v>
      </c>
      <c r="B13" s="5">
        <v>42830.21</v>
      </c>
      <c r="C13" s="5">
        <v>18486.91</v>
      </c>
      <c r="D13" s="5">
        <v>14013.22</v>
      </c>
      <c r="E13" s="5">
        <v>2896.86</v>
      </c>
      <c r="F13" s="5">
        <v>308.48</v>
      </c>
      <c r="G13" s="5">
        <v>7959.86</v>
      </c>
      <c r="H13" s="12">
        <f t="shared" si="0"/>
        <v>86495.54</v>
      </c>
      <c r="I13" s="114"/>
      <c r="J13" s="114"/>
      <c r="K13" s="114"/>
      <c r="L13" s="114"/>
      <c r="M13" s="114"/>
      <c r="N13" s="114"/>
    </row>
    <row r="14" spans="1:14" x14ac:dyDescent="0.25">
      <c r="A14" s="19" t="s">
        <v>96</v>
      </c>
      <c r="B14" s="5">
        <v>130184.7</v>
      </c>
      <c r="C14" s="5">
        <v>44642.879999999997</v>
      </c>
      <c r="D14" s="5">
        <v>14169.57</v>
      </c>
      <c r="E14" s="5">
        <v>24799.29</v>
      </c>
      <c r="F14" s="5">
        <v>1131.6099999999999</v>
      </c>
      <c r="G14" s="5">
        <v>31111.98</v>
      </c>
      <c r="H14" s="12">
        <f t="shared" si="0"/>
        <v>246040.03</v>
      </c>
      <c r="I14" s="114"/>
      <c r="J14" s="114"/>
      <c r="K14" s="114"/>
      <c r="L14" s="114"/>
      <c r="M14" s="114"/>
      <c r="N14" s="114"/>
    </row>
    <row r="15" spans="1:14" x14ac:dyDescent="0.25">
      <c r="A15" s="19" t="s">
        <v>97</v>
      </c>
      <c r="B15" s="5">
        <v>46184.79</v>
      </c>
      <c r="C15" s="5">
        <v>16372.97</v>
      </c>
      <c r="D15" s="5">
        <v>12090.24</v>
      </c>
      <c r="E15" s="5">
        <v>2829.48</v>
      </c>
      <c r="F15" s="5">
        <v>758.37</v>
      </c>
      <c r="G15" s="5">
        <v>8687.7000000000007</v>
      </c>
      <c r="H15" s="12">
        <f t="shared" si="0"/>
        <v>86923.549999999988</v>
      </c>
      <c r="I15" s="114"/>
      <c r="J15" s="114"/>
      <c r="K15" s="114"/>
      <c r="L15" s="114"/>
      <c r="M15" s="114"/>
      <c r="N15" s="114"/>
    </row>
    <row r="16" spans="1:14" x14ac:dyDescent="0.25">
      <c r="A16" s="19" t="s">
        <v>98</v>
      </c>
      <c r="B16" s="5">
        <v>105165.02</v>
      </c>
      <c r="C16" s="5">
        <v>28071.72</v>
      </c>
      <c r="D16" s="5">
        <v>12916.79</v>
      </c>
      <c r="E16" s="5">
        <v>27090.23</v>
      </c>
      <c r="F16" s="5">
        <v>1718.6</v>
      </c>
      <c r="G16" s="5">
        <v>27541</v>
      </c>
      <c r="H16" s="12">
        <f t="shared" si="0"/>
        <v>202503.36000000002</v>
      </c>
      <c r="I16" s="114"/>
      <c r="J16" s="114"/>
      <c r="K16" s="114"/>
      <c r="L16" s="114"/>
      <c r="M16" s="114"/>
      <c r="N16" s="114"/>
    </row>
    <row r="17" spans="1:14" x14ac:dyDescent="0.25">
      <c r="A17" s="20" t="s">
        <v>85</v>
      </c>
      <c r="B17" s="10">
        <f>SUM(B4:B16)</f>
        <v>1465669.24</v>
      </c>
      <c r="C17" s="10">
        <f t="shared" ref="C17:H17" si="1">SUM(C4:C16)</f>
        <v>358201.30999999994</v>
      </c>
      <c r="D17" s="10">
        <f t="shared" si="1"/>
        <v>623073.73999999987</v>
      </c>
      <c r="E17" s="10">
        <f t="shared" si="1"/>
        <v>142906.97</v>
      </c>
      <c r="F17" s="10">
        <f t="shared" si="1"/>
        <v>12439.980000000001</v>
      </c>
      <c r="G17" s="10">
        <f t="shared" si="1"/>
        <v>211365.31000000003</v>
      </c>
      <c r="H17" s="13">
        <f t="shared" si="1"/>
        <v>2813656.5499999993</v>
      </c>
    </row>
    <row r="18" spans="1:14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14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14" x14ac:dyDescent="0.25">
      <c r="A20" s="48" t="str">
        <f>IF(1&lt;2,"Lecture : "&amp;ROUND(C5,0)&amp;" hommes immigrés de 15 ans ou plus devenus français par acquisition sont au chômage. ","")</f>
        <v xml:space="preserve">Lecture : 118743 hommes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14" x14ac:dyDescent="0.25">
      <c r="A21" s="39" t="s">
        <v>744</v>
      </c>
      <c r="B21" s="40"/>
      <c r="C21" s="40"/>
      <c r="D21" s="40"/>
      <c r="E21" s="40"/>
      <c r="F21" s="40"/>
      <c r="G21" s="40"/>
      <c r="H21" s="40"/>
    </row>
    <row r="23" spans="1:14" x14ac:dyDescent="0.25">
      <c r="A23" s="3" t="s">
        <v>70</v>
      </c>
    </row>
    <row r="24" spans="1:14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14" x14ac:dyDescent="0.25">
      <c r="A25" s="17" t="s">
        <v>86</v>
      </c>
      <c r="B25" s="5">
        <v>11922224.18</v>
      </c>
      <c r="C25" s="5">
        <v>1630280</v>
      </c>
      <c r="D25" s="5">
        <v>5797964.3600000003</v>
      </c>
      <c r="E25" s="5">
        <v>1863909.64</v>
      </c>
      <c r="F25" s="5">
        <v>38739.79</v>
      </c>
      <c r="G25" s="5">
        <v>873544.03</v>
      </c>
      <c r="H25" s="11">
        <f>SUM(B25:G25)</f>
        <v>22126662</v>
      </c>
      <c r="I25" s="114"/>
      <c r="J25" s="114"/>
      <c r="K25" s="114"/>
      <c r="L25" s="114"/>
      <c r="M25" s="114"/>
      <c r="N25" s="114"/>
    </row>
    <row r="26" spans="1:14" x14ac:dyDescent="0.25">
      <c r="A26" s="19" t="s">
        <v>87</v>
      </c>
      <c r="B26" s="5">
        <v>116300.54</v>
      </c>
      <c r="C26" s="5">
        <v>22504.46</v>
      </c>
      <c r="D26" s="5">
        <v>44176.2</v>
      </c>
      <c r="E26" s="5">
        <v>38409.67</v>
      </c>
      <c r="F26" s="5">
        <v>501.19</v>
      </c>
      <c r="G26" s="5">
        <v>9605.3799999999992</v>
      </c>
      <c r="H26" s="12">
        <f t="shared" ref="H26:H37" si="2">SUM(B26:G26)</f>
        <v>231497.44</v>
      </c>
      <c r="I26" s="114"/>
      <c r="J26" s="114"/>
      <c r="K26" s="114"/>
      <c r="L26" s="114"/>
      <c r="M26" s="114"/>
      <c r="N26" s="114"/>
    </row>
    <row r="27" spans="1:14" x14ac:dyDescent="0.25">
      <c r="A27" s="19" t="s">
        <v>88</v>
      </c>
      <c r="B27" s="5">
        <v>15642.79</v>
      </c>
      <c r="C27" s="5">
        <v>2062.31</v>
      </c>
      <c r="D27" s="5">
        <v>435.9</v>
      </c>
      <c r="E27" s="5">
        <v>2143.46</v>
      </c>
      <c r="F27" s="5">
        <v>15.58</v>
      </c>
      <c r="G27" s="5">
        <v>715.02</v>
      </c>
      <c r="H27" s="12">
        <f t="shared" si="2"/>
        <v>21015.060000000005</v>
      </c>
      <c r="I27" s="114"/>
      <c r="J27" s="114"/>
      <c r="K27" s="114"/>
      <c r="L27" s="114"/>
      <c r="M27" s="114"/>
      <c r="N27" s="114"/>
    </row>
    <row r="28" spans="1:14" x14ac:dyDescent="0.25">
      <c r="A28" s="19" t="s">
        <v>89</v>
      </c>
      <c r="B28" s="5">
        <v>4070.95</v>
      </c>
      <c r="C28" s="5">
        <v>583.66</v>
      </c>
      <c r="D28" s="5">
        <v>1228.94</v>
      </c>
      <c r="E28" s="5">
        <v>521.66999999999996</v>
      </c>
      <c r="F28" s="5">
        <v>30.04</v>
      </c>
      <c r="G28" s="5">
        <v>342.67</v>
      </c>
      <c r="H28" s="12">
        <f t="shared" si="2"/>
        <v>6777.9299999999994</v>
      </c>
      <c r="I28" s="114"/>
      <c r="J28" s="114"/>
      <c r="K28" s="114"/>
      <c r="L28" s="114"/>
      <c r="M28" s="114"/>
      <c r="N28" s="114"/>
    </row>
    <row r="29" spans="1:14" x14ac:dyDescent="0.25">
      <c r="A29" s="19" t="s">
        <v>90</v>
      </c>
      <c r="B29" s="5">
        <v>3019.37</v>
      </c>
      <c r="C29" s="5">
        <v>451.9</v>
      </c>
      <c r="D29" s="5">
        <v>469.79</v>
      </c>
      <c r="E29" s="5">
        <v>234.25</v>
      </c>
      <c r="F29" s="5">
        <v>16.05</v>
      </c>
      <c r="G29" s="5">
        <v>216.17</v>
      </c>
      <c r="H29" s="12">
        <f t="shared" si="2"/>
        <v>4407.53</v>
      </c>
      <c r="I29" s="114"/>
      <c r="J29" s="114"/>
      <c r="K29" s="114"/>
      <c r="L29" s="114"/>
      <c r="M29" s="114"/>
      <c r="N29" s="114"/>
    </row>
    <row r="30" spans="1:14" x14ac:dyDescent="0.25">
      <c r="A30" s="19" t="s">
        <v>91</v>
      </c>
      <c r="B30" s="5">
        <v>2851.77</v>
      </c>
      <c r="C30" s="5">
        <v>461.81</v>
      </c>
      <c r="D30" s="5">
        <v>1231.25</v>
      </c>
      <c r="E30" s="5">
        <v>1868.39</v>
      </c>
      <c r="F30" s="5">
        <v>42.93</v>
      </c>
      <c r="G30" s="5">
        <v>528.32000000000005</v>
      </c>
      <c r="H30" s="12">
        <f t="shared" si="2"/>
        <v>6984.47</v>
      </c>
      <c r="I30" s="114"/>
      <c r="J30" s="114"/>
      <c r="K30" s="114"/>
      <c r="L30" s="114"/>
      <c r="M30" s="114"/>
      <c r="N30" s="114"/>
    </row>
    <row r="31" spans="1:14" x14ac:dyDescent="0.25">
      <c r="A31" s="19" t="s">
        <v>92</v>
      </c>
      <c r="B31" s="5">
        <v>1232.6600000000001</v>
      </c>
      <c r="C31" s="5">
        <v>166.3</v>
      </c>
      <c r="D31" s="5">
        <v>760.18</v>
      </c>
      <c r="E31" s="5">
        <v>354.47</v>
      </c>
      <c r="F31" s="5">
        <v>6.22</v>
      </c>
      <c r="G31" s="5">
        <v>282.19</v>
      </c>
      <c r="H31" s="12">
        <f t="shared" si="2"/>
        <v>2802.0199999999995</v>
      </c>
      <c r="I31" s="114"/>
      <c r="J31" s="114"/>
      <c r="K31" s="114"/>
      <c r="L31" s="114"/>
      <c r="M31" s="114"/>
      <c r="N31" s="114"/>
    </row>
    <row r="32" spans="1:14" x14ac:dyDescent="0.25">
      <c r="A32" s="19" t="s">
        <v>93</v>
      </c>
      <c r="B32" s="5">
        <v>2530.14</v>
      </c>
      <c r="C32" s="5">
        <v>1228.17</v>
      </c>
      <c r="D32" s="5">
        <v>1058.1600000000001</v>
      </c>
      <c r="E32" s="5">
        <v>350.69</v>
      </c>
      <c r="F32" s="5">
        <v>33.56</v>
      </c>
      <c r="G32" s="5">
        <v>1300.0999999999999</v>
      </c>
      <c r="H32" s="12">
        <f t="shared" si="2"/>
        <v>6500.82</v>
      </c>
      <c r="I32" s="114"/>
      <c r="J32" s="114"/>
      <c r="K32" s="114"/>
      <c r="L32" s="114"/>
      <c r="M32" s="114"/>
      <c r="N32" s="114"/>
    </row>
    <row r="33" spans="1:14" x14ac:dyDescent="0.25">
      <c r="A33" s="19" t="s">
        <v>94</v>
      </c>
      <c r="B33" s="5">
        <v>1534.38</v>
      </c>
      <c r="C33" s="5">
        <v>557.36</v>
      </c>
      <c r="D33" s="5">
        <v>393.52</v>
      </c>
      <c r="E33" s="5">
        <v>625.22</v>
      </c>
      <c r="F33" s="5">
        <v>26.97</v>
      </c>
      <c r="G33" s="5">
        <v>813.27</v>
      </c>
      <c r="H33" s="12">
        <f t="shared" si="2"/>
        <v>3950.7200000000003</v>
      </c>
      <c r="I33" s="114"/>
      <c r="J33" s="114"/>
      <c r="K33" s="114"/>
      <c r="L33" s="114"/>
      <c r="M33" s="114"/>
      <c r="N33" s="114"/>
    </row>
    <row r="34" spans="1:14" x14ac:dyDescent="0.25">
      <c r="A34" s="19" t="s">
        <v>95</v>
      </c>
      <c r="B34" s="5">
        <v>1507.79</v>
      </c>
      <c r="C34" s="5">
        <v>468.92</v>
      </c>
      <c r="D34" s="5">
        <v>177.61</v>
      </c>
      <c r="E34" s="5">
        <v>282.12</v>
      </c>
      <c r="F34" s="5">
        <v>7.11</v>
      </c>
      <c r="G34" s="5">
        <v>413.79</v>
      </c>
      <c r="H34" s="12">
        <f t="shared" si="2"/>
        <v>2857.34</v>
      </c>
      <c r="I34" s="114"/>
      <c r="J34" s="114"/>
      <c r="K34" s="114"/>
      <c r="L34" s="114"/>
      <c r="M34" s="114"/>
      <c r="N34" s="114"/>
    </row>
    <row r="35" spans="1:14" x14ac:dyDescent="0.25">
      <c r="A35" s="19" t="s">
        <v>96</v>
      </c>
      <c r="B35" s="5">
        <v>1954.33</v>
      </c>
      <c r="C35" s="5">
        <v>441.47</v>
      </c>
      <c r="D35" s="5">
        <v>358.92</v>
      </c>
      <c r="E35" s="5">
        <v>903.33</v>
      </c>
      <c r="F35" s="5">
        <v>14.11</v>
      </c>
      <c r="G35" s="5">
        <v>771.44</v>
      </c>
      <c r="H35" s="12">
        <f t="shared" si="2"/>
        <v>4443.6000000000004</v>
      </c>
      <c r="I35" s="114"/>
      <c r="J35" s="114"/>
      <c r="K35" s="114"/>
      <c r="L35" s="114"/>
      <c r="M35" s="114"/>
      <c r="N35" s="114"/>
    </row>
    <row r="36" spans="1:14" x14ac:dyDescent="0.25">
      <c r="A36" s="19" t="s">
        <v>97</v>
      </c>
      <c r="B36" s="5">
        <v>761.87</v>
      </c>
      <c r="C36" s="5">
        <v>289.54000000000002</v>
      </c>
      <c r="D36" s="5">
        <v>76.13</v>
      </c>
      <c r="E36" s="5">
        <v>448.93</v>
      </c>
      <c r="F36" s="5">
        <v>6.51</v>
      </c>
      <c r="G36" s="5">
        <v>184.37</v>
      </c>
      <c r="H36" s="12">
        <f t="shared" si="2"/>
        <v>1767.35</v>
      </c>
      <c r="I36" s="114"/>
      <c r="J36" s="114"/>
      <c r="K36" s="114"/>
      <c r="L36" s="114"/>
      <c r="M36" s="114"/>
      <c r="N36" s="114"/>
    </row>
    <row r="37" spans="1:14" x14ac:dyDescent="0.25">
      <c r="A37" s="19" t="s">
        <v>98</v>
      </c>
      <c r="B37" s="5">
        <v>1473.34</v>
      </c>
      <c r="C37" s="5">
        <v>301.55</v>
      </c>
      <c r="D37" s="5">
        <v>444.61</v>
      </c>
      <c r="E37" s="5">
        <v>1253.3599999999999</v>
      </c>
      <c r="F37" s="5">
        <v>26.54</v>
      </c>
      <c r="G37" s="5">
        <v>498.17</v>
      </c>
      <c r="H37" s="12">
        <f t="shared" si="2"/>
        <v>3997.5699999999997</v>
      </c>
      <c r="I37" s="114"/>
      <c r="J37" s="114"/>
      <c r="K37" s="114"/>
      <c r="L37" s="114"/>
      <c r="M37" s="114"/>
      <c r="N37" s="114"/>
    </row>
    <row r="38" spans="1:14" x14ac:dyDescent="0.25">
      <c r="A38" s="20" t="s">
        <v>85</v>
      </c>
      <c r="B38" s="10">
        <f>SUM(B25:B37)</f>
        <v>12075104.109999996</v>
      </c>
      <c r="C38" s="10">
        <f t="shared" ref="C38:H38" si="3">SUM(C25:C37)</f>
        <v>1659797.45</v>
      </c>
      <c r="D38" s="10">
        <f t="shared" si="3"/>
        <v>5848775.5700000012</v>
      </c>
      <c r="E38" s="10">
        <f t="shared" si="3"/>
        <v>1911305.1999999997</v>
      </c>
      <c r="F38" s="10">
        <f t="shared" si="3"/>
        <v>39466.600000000013</v>
      </c>
      <c r="G38" s="10">
        <f t="shared" si="3"/>
        <v>889214.92</v>
      </c>
      <c r="H38" s="13">
        <f t="shared" si="3"/>
        <v>22423663.850000001</v>
      </c>
    </row>
    <row r="39" spans="1:14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14" x14ac:dyDescent="0.25">
      <c r="A40" s="48" t="str">
        <f>IF(1&lt;2,"Lecture : "&amp;ROUND(C26,0)&amp;" hommes non-immigrés de 15 ans ou plus devenus français par acquisition (individus nés en France de nationalité étrangère) sont au chômage. ","")</f>
        <v xml:space="preserve">Lecture : 22504 hommes non-immigrés de 15 ans ou plus devenus français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14" x14ac:dyDescent="0.25">
      <c r="A41" s="39" t="s">
        <v>744</v>
      </c>
      <c r="B41" s="40"/>
      <c r="C41" s="40"/>
      <c r="D41" s="40"/>
      <c r="E41" s="40"/>
      <c r="F41" s="40"/>
      <c r="G41" s="40"/>
      <c r="H41" s="40"/>
    </row>
    <row r="43" spans="1:14" x14ac:dyDescent="0.25">
      <c r="A43" s="3" t="s">
        <v>28</v>
      </c>
    </row>
    <row r="44" spans="1:14" ht="36" x14ac:dyDescent="0.25">
      <c r="B44" s="14" t="s">
        <v>53</v>
      </c>
      <c r="C44" s="15" t="s">
        <v>54</v>
      </c>
      <c r="D44" s="15" t="s">
        <v>55</v>
      </c>
      <c r="E44" s="15" t="s">
        <v>56</v>
      </c>
      <c r="F44" s="15" t="s">
        <v>57</v>
      </c>
      <c r="G44" s="30" t="s">
        <v>58</v>
      </c>
      <c r="H44" s="16" t="s">
        <v>85</v>
      </c>
    </row>
    <row r="45" spans="1:14" x14ac:dyDescent="0.25">
      <c r="A45" s="17" t="s">
        <v>86</v>
      </c>
      <c r="B45" s="5">
        <f t="shared" ref="B45:B58" si="4">B4+B25</f>
        <v>11922224.18</v>
      </c>
      <c r="C45" s="5">
        <f t="shared" ref="C45:H45" si="5">C4+C25</f>
        <v>1630280</v>
      </c>
      <c r="D45" s="5">
        <f t="shared" si="5"/>
        <v>5797964.3600000003</v>
      </c>
      <c r="E45" s="5">
        <f t="shared" si="5"/>
        <v>1863909.64</v>
      </c>
      <c r="F45" s="5">
        <f t="shared" si="5"/>
        <v>38739.79</v>
      </c>
      <c r="G45" s="5">
        <f t="shared" si="5"/>
        <v>873544.03</v>
      </c>
      <c r="H45" s="11">
        <f t="shared" si="5"/>
        <v>22126662</v>
      </c>
    </row>
    <row r="46" spans="1:14" x14ac:dyDescent="0.25">
      <c r="A46" s="19" t="s">
        <v>87</v>
      </c>
      <c r="B46" s="5">
        <f t="shared" si="4"/>
        <v>718258.55</v>
      </c>
      <c r="C46" s="5">
        <f t="shared" ref="C46:H58" si="6">C5+C26</f>
        <v>141247.03</v>
      </c>
      <c r="D46" s="5">
        <f t="shared" si="6"/>
        <v>311052.32</v>
      </c>
      <c r="E46" s="5">
        <f t="shared" si="6"/>
        <v>74568.44</v>
      </c>
      <c r="F46" s="5">
        <f t="shared" si="6"/>
        <v>3881.43</v>
      </c>
      <c r="G46" s="5">
        <f t="shared" si="6"/>
        <v>63959.189999999995</v>
      </c>
      <c r="H46" s="12">
        <f t="shared" si="6"/>
        <v>1312966.96</v>
      </c>
    </row>
    <row r="47" spans="1:14" x14ac:dyDescent="0.25">
      <c r="A47" s="19" t="s">
        <v>88</v>
      </c>
      <c r="B47" s="5">
        <f t="shared" si="4"/>
        <v>157540.66</v>
      </c>
      <c r="C47" s="5">
        <f t="shared" si="6"/>
        <v>18288.87</v>
      </c>
      <c r="D47" s="5">
        <f t="shared" si="6"/>
        <v>63070.29</v>
      </c>
      <c r="E47" s="5">
        <f t="shared" si="6"/>
        <v>7783.79</v>
      </c>
      <c r="F47" s="5">
        <f t="shared" si="6"/>
        <v>339.8</v>
      </c>
      <c r="G47" s="5">
        <f t="shared" si="6"/>
        <v>11372.86</v>
      </c>
      <c r="H47" s="12">
        <f t="shared" si="6"/>
        <v>258396.27</v>
      </c>
    </row>
    <row r="48" spans="1:14" x14ac:dyDescent="0.25">
      <c r="A48" s="19" t="s">
        <v>89</v>
      </c>
      <c r="B48" s="5">
        <f t="shared" si="4"/>
        <v>40798.17</v>
      </c>
      <c r="C48" s="5">
        <f t="shared" si="6"/>
        <v>6927.98</v>
      </c>
      <c r="D48" s="5">
        <f t="shared" si="6"/>
        <v>37464.730000000003</v>
      </c>
      <c r="E48" s="5">
        <f t="shared" si="6"/>
        <v>4602.5</v>
      </c>
      <c r="F48" s="5">
        <f t="shared" si="6"/>
        <v>262.28000000000003</v>
      </c>
      <c r="G48" s="5">
        <f t="shared" si="6"/>
        <v>3535.9900000000002</v>
      </c>
      <c r="H48" s="12">
        <f t="shared" si="6"/>
        <v>93591.650000000009</v>
      </c>
    </row>
    <row r="49" spans="1:8" x14ac:dyDescent="0.25">
      <c r="A49" s="19" t="s">
        <v>90</v>
      </c>
      <c r="B49" s="5">
        <f t="shared" si="4"/>
        <v>32471.239999999998</v>
      </c>
      <c r="C49" s="5">
        <f t="shared" si="6"/>
        <v>5894.67</v>
      </c>
      <c r="D49" s="5">
        <f t="shared" si="6"/>
        <v>21084.350000000002</v>
      </c>
      <c r="E49" s="5">
        <f t="shared" si="6"/>
        <v>3107.07</v>
      </c>
      <c r="F49" s="5">
        <f t="shared" si="6"/>
        <v>148.64000000000001</v>
      </c>
      <c r="G49" s="5">
        <f t="shared" si="6"/>
        <v>3055.67</v>
      </c>
      <c r="H49" s="12">
        <f t="shared" si="6"/>
        <v>65761.64</v>
      </c>
    </row>
    <row r="50" spans="1:8" x14ac:dyDescent="0.25">
      <c r="A50" s="19" t="s">
        <v>91</v>
      </c>
      <c r="B50" s="5">
        <f t="shared" si="4"/>
        <v>139086.66</v>
      </c>
      <c r="C50" s="5">
        <f t="shared" si="6"/>
        <v>21180.22</v>
      </c>
      <c r="D50" s="5">
        <f t="shared" si="6"/>
        <v>59282.32</v>
      </c>
      <c r="E50" s="5">
        <f t="shared" si="6"/>
        <v>14022.46</v>
      </c>
      <c r="F50" s="5">
        <f t="shared" si="6"/>
        <v>1727.88</v>
      </c>
      <c r="G50" s="5">
        <f t="shared" si="6"/>
        <v>16377.9</v>
      </c>
      <c r="H50" s="12">
        <f t="shared" si="6"/>
        <v>251677.44000000003</v>
      </c>
    </row>
    <row r="51" spans="1:8" x14ac:dyDescent="0.25">
      <c r="A51" s="19" t="s">
        <v>92</v>
      </c>
      <c r="B51" s="5">
        <f t="shared" si="4"/>
        <v>32517.22</v>
      </c>
      <c r="C51" s="5">
        <f t="shared" si="6"/>
        <v>11805.23</v>
      </c>
      <c r="D51" s="5">
        <f t="shared" si="6"/>
        <v>10183.16</v>
      </c>
      <c r="E51" s="5">
        <f t="shared" si="6"/>
        <v>6959.85</v>
      </c>
      <c r="F51" s="5">
        <f t="shared" si="6"/>
        <v>473.77000000000004</v>
      </c>
      <c r="G51" s="5">
        <f t="shared" si="6"/>
        <v>11824.050000000001</v>
      </c>
      <c r="H51" s="12">
        <f t="shared" si="6"/>
        <v>73763.280000000013</v>
      </c>
    </row>
    <row r="52" spans="1:8" x14ac:dyDescent="0.25">
      <c r="A52" s="19" t="s">
        <v>93</v>
      </c>
      <c r="B52" s="5">
        <f t="shared" si="4"/>
        <v>84821.06</v>
      </c>
      <c r="C52" s="5">
        <f t="shared" si="6"/>
        <v>40541.85</v>
      </c>
      <c r="D52" s="5">
        <f t="shared" si="6"/>
        <v>68552.53</v>
      </c>
      <c r="E52" s="5">
        <f t="shared" si="6"/>
        <v>7122.7699999999995</v>
      </c>
      <c r="F52" s="5">
        <f t="shared" si="6"/>
        <v>1371.6299999999999</v>
      </c>
      <c r="G52" s="5">
        <f t="shared" si="6"/>
        <v>22146.42</v>
      </c>
      <c r="H52" s="12">
        <f t="shared" si="6"/>
        <v>224556.26</v>
      </c>
    </row>
    <row r="53" spans="1:8" x14ac:dyDescent="0.25">
      <c r="A53" s="19" t="s">
        <v>94</v>
      </c>
      <c r="B53" s="5">
        <f t="shared" si="4"/>
        <v>82993.56</v>
      </c>
      <c r="C53" s="5">
        <f t="shared" si="6"/>
        <v>32756.95</v>
      </c>
      <c r="D53" s="5">
        <f t="shared" si="6"/>
        <v>48948.159999999996</v>
      </c>
      <c r="E53" s="5">
        <f t="shared" si="6"/>
        <v>11632.05</v>
      </c>
      <c r="F53" s="5">
        <f t="shared" si="6"/>
        <v>990.03</v>
      </c>
      <c r="G53" s="5">
        <f t="shared" si="6"/>
        <v>17595.810000000001</v>
      </c>
      <c r="H53" s="12">
        <f t="shared" si="6"/>
        <v>194916.55999999997</v>
      </c>
    </row>
    <row r="54" spans="1:8" x14ac:dyDescent="0.25">
      <c r="A54" s="19" t="s">
        <v>95</v>
      </c>
      <c r="B54" s="5">
        <f t="shared" si="4"/>
        <v>44338</v>
      </c>
      <c r="C54" s="5">
        <f t="shared" si="6"/>
        <v>18955.829999999998</v>
      </c>
      <c r="D54" s="5">
        <f t="shared" si="6"/>
        <v>14190.83</v>
      </c>
      <c r="E54" s="5">
        <f t="shared" si="6"/>
        <v>3178.98</v>
      </c>
      <c r="F54" s="5">
        <f t="shared" si="6"/>
        <v>315.59000000000003</v>
      </c>
      <c r="G54" s="5">
        <f t="shared" si="6"/>
        <v>8373.65</v>
      </c>
      <c r="H54" s="12">
        <f t="shared" si="6"/>
        <v>89352.87999999999</v>
      </c>
    </row>
    <row r="55" spans="1:8" x14ac:dyDescent="0.25">
      <c r="A55" s="19" t="s">
        <v>96</v>
      </c>
      <c r="B55" s="5">
        <f t="shared" si="4"/>
        <v>132139.03</v>
      </c>
      <c r="C55" s="5">
        <f t="shared" si="6"/>
        <v>45084.35</v>
      </c>
      <c r="D55" s="5">
        <f t="shared" si="6"/>
        <v>14528.49</v>
      </c>
      <c r="E55" s="5">
        <f t="shared" si="6"/>
        <v>25702.620000000003</v>
      </c>
      <c r="F55" s="5">
        <f t="shared" si="6"/>
        <v>1145.7199999999998</v>
      </c>
      <c r="G55" s="5">
        <f t="shared" si="6"/>
        <v>31883.42</v>
      </c>
      <c r="H55" s="12">
        <f t="shared" si="6"/>
        <v>250483.63</v>
      </c>
    </row>
    <row r="56" spans="1:8" x14ac:dyDescent="0.25">
      <c r="A56" s="19" t="s">
        <v>97</v>
      </c>
      <c r="B56" s="5">
        <f t="shared" si="4"/>
        <v>46946.66</v>
      </c>
      <c r="C56" s="5">
        <f t="shared" si="6"/>
        <v>16662.509999999998</v>
      </c>
      <c r="D56" s="5">
        <f t="shared" si="6"/>
        <v>12166.369999999999</v>
      </c>
      <c r="E56" s="5">
        <f t="shared" si="6"/>
        <v>3278.41</v>
      </c>
      <c r="F56" s="5">
        <f t="shared" si="6"/>
        <v>764.88</v>
      </c>
      <c r="G56" s="5">
        <f t="shared" si="6"/>
        <v>8872.0700000000015</v>
      </c>
      <c r="H56" s="12">
        <f t="shared" si="6"/>
        <v>88690.9</v>
      </c>
    </row>
    <row r="57" spans="1:8" x14ac:dyDescent="0.25">
      <c r="A57" s="19" t="s">
        <v>98</v>
      </c>
      <c r="B57" s="5">
        <f t="shared" si="4"/>
        <v>106638.36</v>
      </c>
      <c r="C57" s="5">
        <f t="shared" si="6"/>
        <v>28373.27</v>
      </c>
      <c r="D57" s="5">
        <f t="shared" si="6"/>
        <v>13361.400000000001</v>
      </c>
      <c r="E57" s="5">
        <f t="shared" si="6"/>
        <v>28343.59</v>
      </c>
      <c r="F57" s="5">
        <f t="shared" si="6"/>
        <v>1745.1399999999999</v>
      </c>
      <c r="G57" s="5">
        <f t="shared" si="6"/>
        <v>28039.17</v>
      </c>
      <c r="H57" s="12">
        <f t="shared" si="6"/>
        <v>206500.93000000002</v>
      </c>
    </row>
    <row r="58" spans="1:8" x14ac:dyDescent="0.25">
      <c r="A58" s="20" t="s">
        <v>85</v>
      </c>
      <c r="B58" s="10">
        <f t="shared" si="4"/>
        <v>13540773.349999996</v>
      </c>
      <c r="C58" s="10">
        <f t="shared" si="6"/>
        <v>2017998.7599999998</v>
      </c>
      <c r="D58" s="10">
        <f t="shared" si="6"/>
        <v>6471849.3100000015</v>
      </c>
      <c r="E58" s="10">
        <f t="shared" si="6"/>
        <v>2054212.1699999997</v>
      </c>
      <c r="F58" s="10">
        <f t="shared" si="6"/>
        <v>51906.580000000016</v>
      </c>
      <c r="G58" s="10">
        <f t="shared" si="6"/>
        <v>1100580.23</v>
      </c>
      <c r="H58" s="13">
        <f t="shared" si="6"/>
        <v>25237320.400000002</v>
      </c>
    </row>
    <row r="59" spans="1:8" x14ac:dyDescent="0.25">
      <c r="A59" s="48" t="s">
        <v>129</v>
      </c>
    </row>
    <row r="60" spans="1:8" x14ac:dyDescent="0.25">
      <c r="A6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14" x14ac:dyDescent="0.25">
      <c r="A1" s="1" t="s">
        <v>118</v>
      </c>
    </row>
    <row r="2" spans="1:14" x14ac:dyDescent="0.25">
      <c r="A2" s="3" t="s">
        <v>69</v>
      </c>
    </row>
    <row r="3" spans="1:14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14" x14ac:dyDescent="0.25">
      <c r="A4" s="17" t="s">
        <v>86</v>
      </c>
      <c r="B4" s="5"/>
      <c r="C4" s="5"/>
      <c r="D4" s="5"/>
      <c r="E4" s="5"/>
      <c r="F4" s="5"/>
      <c r="G4" s="5"/>
      <c r="H4" s="11"/>
      <c r="I4" s="114"/>
      <c r="J4" s="114"/>
      <c r="K4" s="114"/>
      <c r="L4" s="114"/>
      <c r="M4" s="114"/>
      <c r="N4" s="114"/>
    </row>
    <row r="5" spans="1:14" x14ac:dyDescent="0.25">
      <c r="A5" s="19" t="s">
        <v>87</v>
      </c>
      <c r="B5" s="5">
        <v>559876.54</v>
      </c>
      <c r="C5" s="5">
        <v>147683.78</v>
      </c>
      <c r="D5" s="5">
        <v>283912.3</v>
      </c>
      <c r="E5" s="5">
        <v>39213.93</v>
      </c>
      <c r="F5" s="5">
        <v>139963.43</v>
      </c>
      <c r="G5" s="5">
        <v>69926.36</v>
      </c>
      <c r="H5" s="12">
        <f t="shared" ref="H5:H16" si="0">SUM(B5:G5)</f>
        <v>1240576.3400000003</v>
      </c>
      <c r="I5" s="114"/>
      <c r="J5" s="114"/>
      <c r="K5" s="114"/>
      <c r="L5" s="114"/>
      <c r="M5" s="114"/>
      <c r="N5" s="114"/>
    </row>
    <row r="6" spans="1:14" x14ac:dyDescent="0.25">
      <c r="A6" s="19" t="s">
        <v>88</v>
      </c>
      <c r="B6" s="5">
        <v>107896.6</v>
      </c>
      <c r="C6" s="5">
        <v>15278.7</v>
      </c>
      <c r="D6" s="5">
        <v>58512.54</v>
      </c>
      <c r="E6" s="5">
        <v>6032.42</v>
      </c>
      <c r="F6" s="5">
        <v>12662.2</v>
      </c>
      <c r="G6" s="5">
        <v>10924.73</v>
      </c>
      <c r="H6" s="12">
        <f t="shared" si="0"/>
        <v>211307.19000000003</v>
      </c>
      <c r="I6" s="114"/>
      <c r="J6" s="114"/>
      <c r="K6" s="114"/>
      <c r="L6" s="114"/>
      <c r="M6" s="114"/>
      <c r="N6" s="114"/>
    </row>
    <row r="7" spans="1:14" x14ac:dyDescent="0.25">
      <c r="A7" s="19" t="s">
        <v>89</v>
      </c>
      <c r="B7" s="5">
        <v>24672.26</v>
      </c>
      <c r="C7" s="5">
        <v>6345.24</v>
      </c>
      <c r="D7" s="5">
        <v>25958.61</v>
      </c>
      <c r="E7" s="5">
        <v>4705.04</v>
      </c>
      <c r="F7" s="5">
        <v>8693.0499999999993</v>
      </c>
      <c r="G7" s="5">
        <v>3040.59</v>
      </c>
      <c r="H7" s="12">
        <f t="shared" si="0"/>
        <v>73414.789999999994</v>
      </c>
      <c r="I7" s="114"/>
      <c r="J7" s="114"/>
      <c r="K7" s="114"/>
      <c r="L7" s="114"/>
      <c r="M7" s="114"/>
      <c r="N7" s="114"/>
    </row>
    <row r="8" spans="1:14" x14ac:dyDescent="0.25">
      <c r="A8" s="19" t="s">
        <v>90</v>
      </c>
      <c r="B8" s="5">
        <v>24117.86</v>
      </c>
      <c r="C8" s="5">
        <v>5656.76</v>
      </c>
      <c r="D8" s="5">
        <v>22891.91</v>
      </c>
      <c r="E8" s="5">
        <v>3324.17</v>
      </c>
      <c r="F8" s="5">
        <v>5567.61</v>
      </c>
      <c r="G8" s="5">
        <v>2932.85</v>
      </c>
      <c r="H8" s="12">
        <f t="shared" si="0"/>
        <v>64491.159999999996</v>
      </c>
      <c r="I8" s="114"/>
      <c r="J8" s="114"/>
      <c r="K8" s="114"/>
      <c r="L8" s="114"/>
      <c r="M8" s="114"/>
      <c r="N8" s="114"/>
    </row>
    <row r="9" spans="1:14" x14ac:dyDescent="0.25">
      <c r="A9" s="19" t="s">
        <v>91</v>
      </c>
      <c r="B9" s="5">
        <v>129471.08</v>
      </c>
      <c r="C9" s="5">
        <v>28331.96</v>
      </c>
      <c r="D9" s="5">
        <v>55760.79</v>
      </c>
      <c r="E9" s="5">
        <v>16195.95</v>
      </c>
      <c r="F9" s="5">
        <v>29059.759999999998</v>
      </c>
      <c r="G9" s="5">
        <v>15353.04</v>
      </c>
      <c r="H9" s="12">
        <f t="shared" si="0"/>
        <v>274172.58</v>
      </c>
      <c r="I9" s="114"/>
      <c r="J9" s="114"/>
      <c r="K9" s="114"/>
      <c r="L9" s="114"/>
      <c r="M9" s="114"/>
      <c r="N9" s="114"/>
    </row>
    <row r="10" spans="1:14" x14ac:dyDescent="0.25">
      <c r="A10" s="19" t="s">
        <v>92</v>
      </c>
      <c r="B10" s="5">
        <v>32466.12</v>
      </c>
      <c r="C10" s="5">
        <v>16045</v>
      </c>
      <c r="D10" s="5">
        <v>9999.4599999999991</v>
      </c>
      <c r="E10" s="5">
        <v>8164.08</v>
      </c>
      <c r="F10" s="5">
        <v>13336.98</v>
      </c>
      <c r="G10" s="5">
        <v>11548.73</v>
      </c>
      <c r="H10" s="12">
        <f t="shared" si="0"/>
        <v>91560.369999999981</v>
      </c>
      <c r="I10" s="114"/>
      <c r="J10" s="114"/>
      <c r="K10" s="114"/>
      <c r="L10" s="114"/>
      <c r="M10" s="114"/>
      <c r="N10" s="114"/>
    </row>
    <row r="11" spans="1:14" x14ac:dyDescent="0.25">
      <c r="A11" s="19" t="s">
        <v>93</v>
      </c>
      <c r="B11" s="5">
        <v>43853.39</v>
      </c>
      <c r="C11" s="5">
        <v>37468.5</v>
      </c>
      <c r="D11" s="5">
        <v>38447.72</v>
      </c>
      <c r="E11" s="5">
        <v>6874.99</v>
      </c>
      <c r="F11" s="5">
        <v>58568.15</v>
      </c>
      <c r="G11" s="5">
        <v>18308.89</v>
      </c>
      <c r="H11" s="12">
        <f t="shared" si="0"/>
        <v>203521.64</v>
      </c>
      <c r="I11" s="114"/>
      <c r="J11" s="114"/>
      <c r="K11" s="114"/>
      <c r="L11" s="114"/>
      <c r="M11" s="114"/>
      <c r="N11" s="114"/>
    </row>
    <row r="12" spans="1:14" x14ac:dyDescent="0.25">
      <c r="A12" s="19" t="s">
        <v>94</v>
      </c>
      <c r="B12" s="5">
        <v>44015.22</v>
      </c>
      <c r="C12" s="5">
        <v>34312.839999999997</v>
      </c>
      <c r="D12" s="5">
        <v>22093.14</v>
      </c>
      <c r="E12" s="5">
        <v>9766.4599999999991</v>
      </c>
      <c r="F12" s="5">
        <v>66389.33</v>
      </c>
      <c r="G12" s="5">
        <v>16550.830000000002</v>
      </c>
      <c r="H12" s="12">
        <f t="shared" si="0"/>
        <v>193127.82</v>
      </c>
      <c r="I12" s="114"/>
      <c r="J12" s="114"/>
      <c r="K12" s="114"/>
      <c r="L12" s="114"/>
      <c r="M12" s="114"/>
      <c r="N12" s="114"/>
    </row>
    <row r="13" spans="1:14" x14ac:dyDescent="0.25">
      <c r="A13" s="19" t="s">
        <v>95</v>
      </c>
      <c r="B13" s="5">
        <v>14574.47</v>
      </c>
      <c r="C13" s="5">
        <v>12331.26</v>
      </c>
      <c r="D13" s="5">
        <v>6416.72</v>
      </c>
      <c r="E13" s="5">
        <v>3174.96</v>
      </c>
      <c r="F13" s="5">
        <v>17175.3</v>
      </c>
      <c r="G13" s="5">
        <v>5040.3500000000004</v>
      </c>
      <c r="H13" s="12">
        <f t="shared" si="0"/>
        <v>58713.05999999999</v>
      </c>
      <c r="I13" s="114"/>
      <c r="J13" s="114"/>
    </row>
    <row r="14" spans="1:14" x14ac:dyDescent="0.25">
      <c r="A14" s="19" t="s">
        <v>96</v>
      </c>
      <c r="B14" s="5">
        <v>99488.33</v>
      </c>
      <c r="C14" s="5">
        <v>57491.1</v>
      </c>
      <c r="D14" s="5">
        <v>7336.58</v>
      </c>
      <c r="E14" s="5">
        <v>22696.71</v>
      </c>
      <c r="F14" s="5">
        <v>23472.17</v>
      </c>
      <c r="G14" s="5">
        <v>25506.93</v>
      </c>
      <c r="H14" s="12">
        <f t="shared" si="0"/>
        <v>235991.81999999995</v>
      </c>
      <c r="I14" s="114"/>
      <c r="J14" s="114"/>
    </row>
    <row r="15" spans="1:14" x14ac:dyDescent="0.25">
      <c r="A15" s="19" t="s">
        <v>97</v>
      </c>
      <c r="B15" s="5">
        <v>12584.4</v>
      </c>
      <c r="C15" s="5">
        <v>11068.23</v>
      </c>
      <c r="D15" s="5">
        <v>8154.51</v>
      </c>
      <c r="E15" s="5">
        <v>3216.1</v>
      </c>
      <c r="F15" s="5">
        <v>36380.17</v>
      </c>
      <c r="G15" s="5">
        <v>7674.4</v>
      </c>
      <c r="H15" s="12">
        <f t="shared" si="0"/>
        <v>79077.81</v>
      </c>
      <c r="I15" s="114"/>
      <c r="J15" s="114"/>
    </row>
    <row r="16" spans="1:14" x14ac:dyDescent="0.25">
      <c r="A16" s="19" t="s">
        <v>98</v>
      </c>
      <c r="B16" s="5">
        <v>102114.14</v>
      </c>
      <c r="C16" s="5">
        <v>40922.29</v>
      </c>
      <c r="D16" s="5">
        <v>15327.39</v>
      </c>
      <c r="E16" s="5">
        <v>31447.67</v>
      </c>
      <c r="F16" s="5">
        <v>40132.199999999997</v>
      </c>
      <c r="G16" s="5">
        <v>21871.24</v>
      </c>
      <c r="H16" s="12">
        <f t="shared" si="0"/>
        <v>251814.93</v>
      </c>
      <c r="I16" s="114"/>
      <c r="J16" s="114"/>
    </row>
    <row r="17" spans="1:10" x14ac:dyDescent="0.25">
      <c r="A17" s="20" t="s">
        <v>85</v>
      </c>
      <c r="B17" s="10">
        <f>SUM(B4:B16)</f>
        <v>1195130.4099999997</v>
      </c>
      <c r="C17" s="10">
        <f t="shared" ref="C17:H17" si="1">SUM(C4:C16)</f>
        <v>412935.66</v>
      </c>
      <c r="D17" s="10">
        <f t="shared" si="1"/>
        <v>554811.66999999993</v>
      </c>
      <c r="E17" s="10">
        <f t="shared" si="1"/>
        <v>154812.48000000004</v>
      </c>
      <c r="F17" s="10">
        <f t="shared" si="1"/>
        <v>451400.35</v>
      </c>
      <c r="G17" s="10">
        <f t="shared" si="1"/>
        <v>208678.94</v>
      </c>
      <c r="H17" s="13">
        <f t="shared" si="1"/>
        <v>2977769.5100000002</v>
      </c>
    </row>
    <row r="18" spans="1:10" x14ac:dyDescent="0.25">
      <c r="A18" s="48" t="s">
        <v>298</v>
      </c>
      <c r="B18" s="40"/>
      <c r="C18" s="40"/>
      <c r="D18" s="40"/>
      <c r="E18" s="40"/>
      <c r="F18" s="40"/>
      <c r="G18" s="40"/>
      <c r="H18" s="40"/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10" x14ac:dyDescent="0.25">
      <c r="A20" s="48" t="str">
        <f>IF(1&lt;2,"Lecture : "&amp;ROUND(C5,0)&amp;" femmes immigrées de 15 ans ou plus devenues française par acquisition sont au chômage. ","")</f>
        <v xml:space="preserve">Lecture : 147684 femmes immigrées de 15 ans ou plus devenues française par acquisition sont au chômage. </v>
      </c>
      <c r="B20" s="40"/>
      <c r="C20" s="40"/>
      <c r="D20" s="40"/>
      <c r="E20" s="40"/>
      <c r="F20" s="40"/>
      <c r="G20" s="40"/>
      <c r="H20" s="40"/>
    </row>
    <row r="21" spans="1:10" x14ac:dyDescent="0.25">
      <c r="A21" s="39" t="s">
        <v>744</v>
      </c>
      <c r="B21" s="40"/>
      <c r="C21" s="40"/>
      <c r="D21" s="40"/>
      <c r="E21" s="40"/>
      <c r="F21" s="40"/>
      <c r="G21" s="40"/>
      <c r="H21" s="40"/>
    </row>
    <row r="23" spans="1:10" x14ac:dyDescent="0.25">
      <c r="A23" s="3" t="s">
        <v>70</v>
      </c>
    </row>
    <row r="24" spans="1:10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10" x14ac:dyDescent="0.25">
      <c r="A25" s="17" t="s">
        <v>86</v>
      </c>
      <c r="B25" s="5">
        <v>11294231.800000001</v>
      </c>
      <c r="C25" s="5">
        <v>1625447.43</v>
      </c>
      <c r="D25" s="5">
        <v>7354308.5499999998</v>
      </c>
      <c r="E25" s="5">
        <v>1994217.88</v>
      </c>
      <c r="F25" s="5">
        <v>1089790.18</v>
      </c>
      <c r="G25" s="5">
        <v>899172.61</v>
      </c>
      <c r="H25" s="11">
        <f>SUM(B25:G25)</f>
        <v>24257168.449999999</v>
      </c>
      <c r="I25" s="114"/>
      <c r="J25" s="114"/>
    </row>
    <row r="26" spans="1:10" x14ac:dyDescent="0.25">
      <c r="A26" s="19" t="s">
        <v>87</v>
      </c>
      <c r="B26" s="5">
        <v>124319.4</v>
      </c>
      <c r="C26" s="5">
        <v>25840.7</v>
      </c>
      <c r="D26" s="5">
        <v>47752.92</v>
      </c>
      <c r="E26" s="5">
        <v>41509.599999999999</v>
      </c>
      <c r="F26" s="5">
        <v>14946.48</v>
      </c>
      <c r="G26" s="5">
        <v>10238.5</v>
      </c>
      <c r="H26" s="12">
        <f t="shared" ref="H26:H37" si="2">SUM(B26:G26)</f>
        <v>264607.60000000003</v>
      </c>
      <c r="I26" s="114"/>
      <c r="J26" s="114"/>
    </row>
    <row r="27" spans="1:10" x14ac:dyDescent="0.25">
      <c r="A27" s="19" t="s">
        <v>88</v>
      </c>
      <c r="B27" s="5">
        <v>7800.99</v>
      </c>
      <c r="C27" s="5">
        <v>1335.93</v>
      </c>
      <c r="D27" s="5">
        <v>487.15</v>
      </c>
      <c r="E27" s="5">
        <v>2426.73</v>
      </c>
      <c r="F27" s="5">
        <v>453.31</v>
      </c>
      <c r="G27" s="5">
        <v>537.70000000000005</v>
      </c>
      <c r="H27" s="12">
        <f t="shared" si="2"/>
        <v>13041.81</v>
      </c>
      <c r="I27" s="114"/>
      <c r="J27" s="114"/>
    </row>
    <row r="28" spans="1:10" x14ac:dyDescent="0.25">
      <c r="A28" s="19" t="s">
        <v>89</v>
      </c>
      <c r="B28" s="5">
        <v>1206.01</v>
      </c>
      <c r="C28" s="5">
        <v>287.35000000000002</v>
      </c>
      <c r="D28" s="5">
        <v>600.76</v>
      </c>
      <c r="E28" s="5">
        <v>627.11</v>
      </c>
      <c r="F28" s="5">
        <v>225.36</v>
      </c>
      <c r="G28" s="5">
        <v>144.91999999999999</v>
      </c>
      <c r="H28" s="12">
        <f t="shared" si="2"/>
        <v>3091.51</v>
      </c>
      <c r="I28" s="114"/>
      <c r="J28" s="114"/>
    </row>
    <row r="29" spans="1:10" x14ac:dyDescent="0.25">
      <c r="A29" s="19" t="s">
        <v>90</v>
      </c>
      <c r="B29" s="5">
        <v>1165.6199999999999</v>
      </c>
      <c r="C29" s="5">
        <v>211.1</v>
      </c>
      <c r="D29" s="5">
        <v>397.54</v>
      </c>
      <c r="E29" s="5">
        <v>235.31</v>
      </c>
      <c r="F29" s="5">
        <v>156.91999999999999</v>
      </c>
      <c r="G29" s="5">
        <v>126.31</v>
      </c>
      <c r="H29" s="12">
        <f t="shared" si="2"/>
        <v>2292.7999999999997</v>
      </c>
      <c r="I29" s="114"/>
      <c r="J29" s="114"/>
    </row>
    <row r="30" spans="1:10" x14ac:dyDescent="0.25">
      <c r="A30" s="19" t="s">
        <v>91</v>
      </c>
      <c r="B30" s="5">
        <v>1972.75</v>
      </c>
      <c r="C30" s="5">
        <v>455.94</v>
      </c>
      <c r="D30" s="5">
        <v>1159.3599999999999</v>
      </c>
      <c r="E30" s="5">
        <v>1694.49</v>
      </c>
      <c r="F30" s="5">
        <v>305.94</v>
      </c>
      <c r="G30" s="5">
        <v>335.95</v>
      </c>
      <c r="H30" s="12">
        <f t="shared" si="2"/>
        <v>5924.4299999999994</v>
      </c>
      <c r="I30" s="114"/>
      <c r="J30" s="114"/>
    </row>
    <row r="31" spans="1:10" x14ac:dyDescent="0.25">
      <c r="A31" s="19" t="s">
        <v>92</v>
      </c>
      <c r="B31" s="5">
        <v>1002.95</v>
      </c>
      <c r="C31" s="5">
        <v>162.33000000000001</v>
      </c>
      <c r="D31" s="5">
        <v>595.92999999999995</v>
      </c>
      <c r="E31" s="5">
        <v>321.94</v>
      </c>
      <c r="F31" s="5">
        <v>173.81</v>
      </c>
      <c r="G31" s="5">
        <v>148.69999999999999</v>
      </c>
      <c r="H31" s="12">
        <f t="shared" si="2"/>
        <v>2405.66</v>
      </c>
      <c r="I31" s="114"/>
      <c r="J31" s="114"/>
    </row>
    <row r="32" spans="1:10" x14ac:dyDescent="0.25">
      <c r="A32" s="19" t="s">
        <v>93</v>
      </c>
      <c r="B32" s="5">
        <v>1711</v>
      </c>
      <c r="C32" s="5">
        <v>726.48</v>
      </c>
      <c r="D32" s="5">
        <v>526.07000000000005</v>
      </c>
      <c r="E32" s="5">
        <v>369.66</v>
      </c>
      <c r="F32" s="5">
        <v>685.61</v>
      </c>
      <c r="G32" s="5">
        <v>643.07000000000005</v>
      </c>
      <c r="H32" s="12">
        <f t="shared" si="2"/>
        <v>4661.8900000000003</v>
      </c>
      <c r="I32" s="114"/>
      <c r="J32" s="114"/>
    </row>
    <row r="33" spans="1:10" x14ac:dyDescent="0.25">
      <c r="A33" s="19" t="s">
        <v>94</v>
      </c>
      <c r="B33" s="5">
        <v>706.46</v>
      </c>
      <c r="C33" s="5">
        <v>414</v>
      </c>
      <c r="D33" s="5">
        <v>304.18</v>
      </c>
      <c r="E33" s="5">
        <v>609.63</v>
      </c>
      <c r="F33" s="5">
        <v>335.46</v>
      </c>
      <c r="G33" s="5">
        <v>249.02</v>
      </c>
      <c r="H33" s="12">
        <f t="shared" si="2"/>
        <v>2618.75</v>
      </c>
      <c r="I33" s="114"/>
      <c r="J33" s="114"/>
    </row>
    <row r="34" spans="1:10" x14ac:dyDescent="0.25">
      <c r="A34" s="19" t="s">
        <v>95</v>
      </c>
      <c r="B34" s="5">
        <v>636.44000000000005</v>
      </c>
      <c r="C34" s="5">
        <v>338.99</v>
      </c>
      <c r="D34" s="5">
        <v>112.73</v>
      </c>
      <c r="E34" s="5">
        <v>279.45999999999998</v>
      </c>
      <c r="F34" s="5">
        <v>374.09</v>
      </c>
      <c r="G34" s="5">
        <v>164.08</v>
      </c>
      <c r="H34" s="12">
        <f t="shared" si="2"/>
        <v>1905.79</v>
      </c>
      <c r="I34" s="114"/>
      <c r="J34" s="114"/>
    </row>
    <row r="35" spans="1:10" x14ac:dyDescent="0.25">
      <c r="A35" s="19" t="s">
        <v>96</v>
      </c>
      <c r="B35" s="5">
        <v>1048.1400000000001</v>
      </c>
      <c r="C35" s="5">
        <v>511.2</v>
      </c>
      <c r="D35" s="5">
        <v>256.39</v>
      </c>
      <c r="E35" s="5">
        <v>854.25</v>
      </c>
      <c r="F35" s="5">
        <v>276.23</v>
      </c>
      <c r="G35" s="5">
        <v>413.34</v>
      </c>
      <c r="H35" s="12">
        <f t="shared" si="2"/>
        <v>3359.55</v>
      </c>
      <c r="I35" s="114"/>
      <c r="J35" s="114"/>
    </row>
    <row r="36" spans="1:10" x14ac:dyDescent="0.25">
      <c r="A36" s="19" t="s">
        <v>97</v>
      </c>
      <c r="B36" s="5">
        <v>234.43</v>
      </c>
      <c r="C36" s="5">
        <v>171.8</v>
      </c>
      <c r="D36" s="5">
        <v>50.2</v>
      </c>
      <c r="E36" s="5">
        <v>411.6</v>
      </c>
      <c r="F36" s="5">
        <v>244.2</v>
      </c>
      <c r="G36" s="5">
        <v>135.43</v>
      </c>
      <c r="H36" s="12">
        <f t="shared" si="2"/>
        <v>1247.6600000000001</v>
      </c>
      <c r="I36" s="114"/>
      <c r="J36" s="114"/>
    </row>
    <row r="37" spans="1:10" x14ac:dyDescent="0.25">
      <c r="A37" s="19" t="s">
        <v>98</v>
      </c>
      <c r="B37" s="5">
        <v>1234.28</v>
      </c>
      <c r="C37" s="5">
        <v>325.88</v>
      </c>
      <c r="D37" s="5">
        <v>514.66</v>
      </c>
      <c r="E37" s="5">
        <v>1162.75</v>
      </c>
      <c r="F37" s="5">
        <v>242.55</v>
      </c>
      <c r="G37" s="5">
        <v>263.98</v>
      </c>
      <c r="H37" s="12">
        <f t="shared" si="2"/>
        <v>3744.1</v>
      </c>
      <c r="I37" s="114"/>
      <c r="J37" s="114"/>
    </row>
    <row r="38" spans="1:10" x14ac:dyDescent="0.25">
      <c r="A38" s="20" t="s">
        <v>85</v>
      </c>
      <c r="B38" s="10">
        <f>SUM(B25:B37)</f>
        <v>11437270.27</v>
      </c>
      <c r="C38" s="10">
        <f t="shared" ref="C38:H38" si="3">SUM(C25:C37)</f>
        <v>1656229.13</v>
      </c>
      <c r="D38" s="10">
        <f t="shared" si="3"/>
        <v>7407066.4400000004</v>
      </c>
      <c r="E38" s="10">
        <f t="shared" si="3"/>
        <v>2044720.41</v>
      </c>
      <c r="F38" s="10">
        <f t="shared" si="3"/>
        <v>1108210.1400000001</v>
      </c>
      <c r="G38" s="10">
        <f t="shared" si="3"/>
        <v>912573.60999999987</v>
      </c>
      <c r="H38" s="13">
        <f t="shared" si="3"/>
        <v>24566070.000000004</v>
      </c>
    </row>
    <row r="39" spans="1:10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10" x14ac:dyDescent="0.25">
      <c r="A40" s="48" t="str">
        <f>IF(1&lt;2,"Lecture : "&amp;ROUND(C26,0)&amp;" femmes non immigrées de 15 ans ou plus devenues française par acquisition (individus nés en France de nationalité étrangère) sont au chômage. ","")</f>
        <v xml:space="preserve">Lecture : 25841 femmes non immigrées de 15 ans ou plus devenues française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10" x14ac:dyDescent="0.25">
      <c r="A41" s="39" t="s">
        <v>744</v>
      </c>
      <c r="B41" s="40"/>
      <c r="C41" s="40"/>
      <c r="D41" s="40"/>
      <c r="E41" s="40"/>
      <c r="F41" s="40"/>
      <c r="G41" s="40"/>
      <c r="H41" s="40"/>
    </row>
    <row r="43" spans="1:10" x14ac:dyDescent="0.25">
      <c r="A43" s="3" t="s">
        <v>28</v>
      </c>
    </row>
    <row r="44" spans="1:10" ht="36" x14ac:dyDescent="0.25">
      <c r="B44" s="14" t="s">
        <v>53</v>
      </c>
      <c r="C44" s="15" t="s">
        <v>54</v>
      </c>
      <c r="D44" s="15" t="s">
        <v>55</v>
      </c>
      <c r="E44" s="15" t="s">
        <v>56</v>
      </c>
      <c r="F44" s="15" t="s">
        <v>57</v>
      </c>
      <c r="G44" s="30" t="s">
        <v>58</v>
      </c>
      <c r="H44" s="16" t="s">
        <v>85</v>
      </c>
    </row>
    <row r="45" spans="1:10" x14ac:dyDescent="0.25">
      <c r="A45" s="17" t="s">
        <v>86</v>
      </c>
      <c r="B45" s="5">
        <f t="shared" ref="B45:B58" si="4">B25+B4</f>
        <v>11294231.800000001</v>
      </c>
      <c r="C45" s="5">
        <f t="shared" ref="C45:H45" si="5">C25+C4</f>
        <v>1625447.43</v>
      </c>
      <c r="D45" s="5">
        <f t="shared" si="5"/>
        <v>7354308.5499999998</v>
      </c>
      <c r="E45" s="5">
        <f t="shared" si="5"/>
        <v>1994217.88</v>
      </c>
      <c r="F45" s="5">
        <f t="shared" si="5"/>
        <v>1089790.18</v>
      </c>
      <c r="G45" s="5">
        <f t="shared" si="5"/>
        <v>899172.61</v>
      </c>
      <c r="H45" s="11">
        <f t="shared" si="5"/>
        <v>24257168.449999999</v>
      </c>
    </row>
    <row r="46" spans="1:10" x14ac:dyDescent="0.25">
      <c r="A46" s="19" t="s">
        <v>87</v>
      </c>
      <c r="B46" s="5">
        <f t="shared" si="4"/>
        <v>684195.94000000006</v>
      </c>
      <c r="C46" s="5">
        <f t="shared" ref="C46:H58" si="6">C26+C5</f>
        <v>173524.48000000001</v>
      </c>
      <c r="D46" s="5">
        <f t="shared" si="6"/>
        <v>331665.21999999997</v>
      </c>
      <c r="E46" s="5">
        <f t="shared" si="6"/>
        <v>80723.53</v>
      </c>
      <c r="F46" s="5">
        <f t="shared" si="6"/>
        <v>154909.91</v>
      </c>
      <c r="G46" s="5">
        <f t="shared" si="6"/>
        <v>80164.86</v>
      </c>
      <c r="H46" s="12">
        <f t="shared" si="6"/>
        <v>1505183.9400000004</v>
      </c>
    </row>
    <row r="47" spans="1:10" x14ac:dyDescent="0.25">
      <c r="A47" s="19" t="s">
        <v>88</v>
      </c>
      <c r="B47" s="5">
        <f t="shared" si="4"/>
        <v>115697.59000000001</v>
      </c>
      <c r="C47" s="5">
        <f t="shared" si="6"/>
        <v>16614.63</v>
      </c>
      <c r="D47" s="5">
        <f t="shared" si="6"/>
        <v>58999.69</v>
      </c>
      <c r="E47" s="5">
        <f t="shared" si="6"/>
        <v>8459.15</v>
      </c>
      <c r="F47" s="5">
        <f t="shared" si="6"/>
        <v>13115.51</v>
      </c>
      <c r="G47" s="5">
        <f t="shared" si="6"/>
        <v>11462.43</v>
      </c>
      <c r="H47" s="12">
        <f t="shared" si="6"/>
        <v>224349.00000000003</v>
      </c>
    </row>
    <row r="48" spans="1:10" x14ac:dyDescent="0.25">
      <c r="A48" s="19" t="s">
        <v>89</v>
      </c>
      <c r="B48" s="5">
        <f t="shared" si="4"/>
        <v>25878.269999999997</v>
      </c>
      <c r="C48" s="5">
        <f t="shared" si="6"/>
        <v>6632.59</v>
      </c>
      <c r="D48" s="5">
        <f t="shared" si="6"/>
        <v>26559.37</v>
      </c>
      <c r="E48" s="5">
        <f t="shared" si="6"/>
        <v>5332.15</v>
      </c>
      <c r="F48" s="5">
        <f t="shared" si="6"/>
        <v>8918.41</v>
      </c>
      <c r="G48" s="5">
        <f t="shared" si="6"/>
        <v>3185.51</v>
      </c>
      <c r="H48" s="12">
        <f t="shared" si="6"/>
        <v>76506.299999999988</v>
      </c>
    </row>
    <row r="49" spans="1:8" x14ac:dyDescent="0.25">
      <c r="A49" s="19" t="s">
        <v>90</v>
      </c>
      <c r="B49" s="5">
        <f t="shared" si="4"/>
        <v>25283.48</v>
      </c>
      <c r="C49" s="5">
        <f t="shared" si="6"/>
        <v>5867.8600000000006</v>
      </c>
      <c r="D49" s="5">
        <f t="shared" si="6"/>
        <v>23289.45</v>
      </c>
      <c r="E49" s="5">
        <f t="shared" si="6"/>
        <v>3559.48</v>
      </c>
      <c r="F49" s="5">
        <f t="shared" si="6"/>
        <v>5724.53</v>
      </c>
      <c r="G49" s="5">
        <f t="shared" si="6"/>
        <v>3059.16</v>
      </c>
      <c r="H49" s="12">
        <f t="shared" si="6"/>
        <v>66783.959999999992</v>
      </c>
    </row>
    <row r="50" spans="1:8" x14ac:dyDescent="0.25">
      <c r="A50" s="19" t="s">
        <v>91</v>
      </c>
      <c r="B50" s="5">
        <f t="shared" si="4"/>
        <v>131443.83000000002</v>
      </c>
      <c r="C50" s="5">
        <f t="shared" si="6"/>
        <v>28787.899999999998</v>
      </c>
      <c r="D50" s="5">
        <f t="shared" si="6"/>
        <v>56920.15</v>
      </c>
      <c r="E50" s="5">
        <f t="shared" si="6"/>
        <v>17890.440000000002</v>
      </c>
      <c r="F50" s="5">
        <f t="shared" si="6"/>
        <v>29365.699999999997</v>
      </c>
      <c r="G50" s="5">
        <f t="shared" si="6"/>
        <v>15688.990000000002</v>
      </c>
      <c r="H50" s="12">
        <f t="shared" si="6"/>
        <v>280097.01</v>
      </c>
    </row>
    <row r="51" spans="1:8" x14ac:dyDescent="0.25">
      <c r="A51" s="19" t="s">
        <v>92</v>
      </c>
      <c r="B51" s="5">
        <f t="shared" si="4"/>
        <v>33469.07</v>
      </c>
      <c r="C51" s="5">
        <f t="shared" si="6"/>
        <v>16207.33</v>
      </c>
      <c r="D51" s="5">
        <f t="shared" si="6"/>
        <v>10595.39</v>
      </c>
      <c r="E51" s="5">
        <f t="shared" si="6"/>
        <v>8486.02</v>
      </c>
      <c r="F51" s="5">
        <f t="shared" si="6"/>
        <v>13510.789999999999</v>
      </c>
      <c r="G51" s="5">
        <f t="shared" si="6"/>
        <v>11697.43</v>
      </c>
      <c r="H51" s="12">
        <f t="shared" si="6"/>
        <v>93966.029999999984</v>
      </c>
    </row>
    <row r="52" spans="1:8" x14ac:dyDescent="0.25">
      <c r="A52" s="19" t="s">
        <v>93</v>
      </c>
      <c r="B52" s="5">
        <f t="shared" si="4"/>
        <v>45564.39</v>
      </c>
      <c r="C52" s="5">
        <f t="shared" si="6"/>
        <v>38194.980000000003</v>
      </c>
      <c r="D52" s="5">
        <f t="shared" si="6"/>
        <v>38973.79</v>
      </c>
      <c r="E52" s="5">
        <f t="shared" si="6"/>
        <v>7244.65</v>
      </c>
      <c r="F52" s="5">
        <f t="shared" si="6"/>
        <v>59253.760000000002</v>
      </c>
      <c r="G52" s="5">
        <f t="shared" si="6"/>
        <v>18951.96</v>
      </c>
      <c r="H52" s="12">
        <f t="shared" si="6"/>
        <v>208183.53000000003</v>
      </c>
    </row>
    <row r="53" spans="1:8" x14ac:dyDescent="0.25">
      <c r="A53" s="19" t="s">
        <v>94</v>
      </c>
      <c r="B53" s="5">
        <f t="shared" si="4"/>
        <v>44721.68</v>
      </c>
      <c r="C53" s="5">
        <f t="shared" si="6"/>
        <v>34726.839999999997</v>
      </c>
      <c r="D53" s="5">
        <f t="shared" si="6"/>
        <v>22397.32</v>
      </c>
      <c r="E53" s="5">
        <f t="shared" si="6"/>
        <v>10376.089999999998</v>
      </c>
      <c r="F53" s="5">
        <f t="shared" si="6"/>
        <v>66724.790000000008</v>
      </c>
      <c r="G53" s="5">
        <f t="shared" si="6"/>
        <v>16799.850000000002</v>
      </c>
      <c r="H53" s="12">
        <f t="shared" si="6"/>
        <v>195746.57</v>
      </c>
    </row>
    <row r="54" spans="1:8" x14ac:dyDescent="0.25">
      <c r="A54" s="19" t="s">
        <v>95</v>
      </c>
      <c r="B54" s="5">
        <f t="shared" si="4"/>
        <v>15210.91</v>
      </c>
      <c r="C54" s="5">
        <f t="shared" si="6"/>
        <v>12670.25</v>
      </c>
      <c r="D54" s="5">
        <f t="shared" si="6"/>
        <v>6529.45</v>
      </c>
      <c r="E54" s="5">
        <f t="shared" si="6"/>
        <v>3454.42</v>
      </c>
      <c r="F54" s="5">
        <f t="shared" si="6"/>
        <v>17549.39</v>
      </c>
      <c r="G54" s="5">
        <f t="shared" si="6"/>
        <v>5204.43</v>
      </c>
      <c r="H54" s="12">
        <f t="shared" si="6"/>
        <v>60618.849999999991</v>
      </c>
    </row>
    <row r="55" spans="1:8" x14ac:dyDescent="0.25">
      <c r="A55" s="19" t="s">
        <v>96</v>
      </c>
      <c r="B55" s="5">
        <f t="shared" si="4"/>
        <v>100536.47</v>
      </c>
      <c r="C55" s="5">
        <f t="shared" si="6"/>
        <v>58002.299999999996</v>
      </c>
      <c r="D55" s="5">
        <f t="shared" si="6"/>
        <v>7592.97</v>
      </c>
      <c r="E55" s="5">
        <f t="shared" si="6"/>
        <v>23550.959999999999</v>
      </c>
      <c r="F55" s="5">
        <f t="shared" si="6"/>
        <v>23748.399999999998</v>
      </c>
      <c r="G55" s="5">
        <f t="shared" si="6"/>
        <v>25920.27</v>
      </c>
      <c r="H55" s="12">
        <f t="shared" si="6"/>
        <v>239351.36999999994</v>
      </c>
    </row>
    <row r="56" spans="1:8" x14ac:dyDescent="0.25">
      <c r="A56" s="19" t="s">
        <v>97</v>
      </c>
      <c r="B56" s="5">
        <f t="shared" si="4"/>
        <v>12818.83</v>
      </c>
      <c r="C56" s="5">
        <f t="shared" si="6"/>
        <v>11240.029999999999</v>
      </c>
      <c r="D56" s="5">
        <f t="shared" si="6"/>
        <v>8204.7100000000009</v>
      </c>
      <c r="E56" s="5">
        <f t="shared" si="6"/>
        <v>3627.7</v>
      </c>
      <c r="F56" s="5">
        <f t="shared" si="6"/>
        <v>36624.369999999995</v>
      </c>
      <c r="G56" s="5">
        <f t="shared" si="6"/>
        <v>7809.83</v>
      </c>
      <c r="H56" s="12">
        <f t="shared" si="6"/>
        <v>80325.47</v>
      </c>
    </row>
    <row r="57" spans="1:8" x14ac:dyDescent="0.25">
      <c r="A57" s="19" t="s">
        <v>98</v>
      </c>
      <c r="B57" s="5">
        <f t="shared" si="4"/>
        <v>103348.42</v>
      </c>
      <c r="C57" s="5">
        <f t="shared" si="6"/>
        <v>41248.17</v>
      </c>
      <c r="D57" s="5">
        <f t="shared" si="6"/>
        <v>15842.05</v>
      </c>
      <c r="E57" s="5">
        <f t="shared" si="6"/>
        <v>32610.42</v>
      </c>
      <c r="F57" s="5">
        <f t="shared" si="6"/>
        <v>40374.75</v>
      </c>
      <c r="G57" s="5">
        <f t="shared" si="6"/>
        <v>22135.22</v>
      </c>
      <c r="H57" s="12">
        <f t="shared" si="6"/>
        <v>255559.03</v>
      </c>
    </row>
    <row r="58" spans="1:8" x14ac:dyDescent="0.25">
      <c r="A58" s="20" t="s">
        <v>85</v>
      </c>
      <c r="B58" s="10">
        <f t="shared" si="4"/>
        <v>12632400.68</v>
      </c>
      <c r="C58" s="10">
        <f t="shared" si="6"/>
        <v>2069164.7899999998</v>
      </c>
      <c r="D58" s="10">
        <f t="shared" si="6"/>
        <v>7961878.1100000003</v>
      </c>
      <c r="E58" s="10">
        <f t="shared" si="6"/>
        <v>2199532.89</v>
      </c>
      <c r="F58" s="10">
        <f t="shared" si="6"/>
        <v>1559610.4900000002</v>
      </c>
      <c r="G58" s="10">
        <f t="shared" si="6"/>
        <v>1121252.5499999998</v>
      </c>
      <c r="H58" s="13">
        <f t="shared" si="6"/>
        <v>27543839.510000005</v>
      </c>
    </row>
    <row r="59" spans="1:8" x14ac:dyDescent="0.25">
      <c r="A59" s="48" t="s">
        <v>129</v>
      </c>
    </row>
    <row r="60" spans="1:8" x14ac:dyDescent="0.25">
      <c r="A60" s="39" t="s">
        <v>744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99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>
        <f>Nat3A_H!B4+Nat3A_F!B4</f>
        <v>0</v>
      </c>
      <c r="C4" s="5">
        <f>Nat3A_H!C4+Nat3A_F!C4</f>
        <v>0</v>
      </c>
      <c r="D4" s="5">
        <f>Nat3A_H!D4+Nat3A_F!D4</f>
        <v>0</v>
      </c>
      <c r="E4" s="5">
        <f>Nat3A_H!E4+Nat3A_F!E4</f>
        <v>0</v>
      </c>
      <c r="F4" s="5">
        <f>Nat3A_H!F4+Nat3A_F!F4</f>
        <v>0</v>
      </c>
      <c r="G4" s="5">
        <f>Nat3A_H!G4+Nat3A_F!G4</f>
        <v>0</v>
      </c>
      <c r="H4" s="5">
        <f>Nat3A_H!H4+Nat3A_F!H4</f>
        <v>0</v>
      </c>
      <c r="I4" s="5">
        <f>Nat3A_H!I4+Nat3A_F!I4</f>
        <v>0</v>
      </c>
      <c r="J4" s="11">
        <f>Nat3A_H!J4+Nat3A_F!J4</f>
        <v>0</v>
      </c>
    </row>
    <row r="5" spans="1:10" x14ac:dyDescent="0.25">
      <c r="A5" s="19" t="s">
        <v>87</v>
      </c>
      <c r="B5" s="5">
        <f>Nat3A_H!B5+Nat3A_F!B5</f>
        <v>3465.44</v>
      </c>
      <c r="C5" s="5">
        <f>Nat3A_H!C5+Nat3A_F!C5</f>
        <v>105514.54000000001</v>
      </c>
      <c r="D5" s="5">
        <f>Nat3A_H!D5+Nat3A_F!D5</f>
        <v>219100.64</v>
      </c>
      <c r="E5" s="5">
        <f>Nat3A_H!E5+Nat3A_F!E5</f>
        <v>269152.57999999996</v>
      </c>
      <c r="F5" s="5">
        <f>Nat3A_H!F5+Nat3A_F!F5</f>
        <v>458751.02</v>
      </c>
      <c r="G5" s="5">
        <f>Nat3A_H!G5+Nat3A_F!G5</f>
        <v>344256.02999999997</v>
      </c>
      <c r="H5" s="5">
        <f>Nat3A_H!H5+Nat3A_F!H5</f>
        <v>546073.09000000008</v>
      </c>
      <c r="I5" s="5">
        <f>Nat3A_H!I5+Nat3A_F!I5</f>
        <v>447776.52</v>
      </c>
      <c r="J5" s="12">
        <f>Nat3A_H!J5+Nat3A_F!J5</f>
        <v>2394089.8600000003</v>
      </c>
    </row>
    <row r="6" spans="1:10" x14ac:dyDescent="0.25">
      <c r="A6" s="19" t="s">
        <v>121</v>
      </c>
      <c r="B6" s="5">
        <f>Nat3A_H!B6+Nat3A_F!B6</f>
        <v>7342.75</v>
      </c>
      <c r="C6" s="5">
        <f>Nat3A_H!C6+Nat3A_F!C6</f>
        <v>147860.51</v>
      </c>
      <c r="D6" s="5">
        <f>Nat3A_H!D6+Nat3A_F!D6</f>
        <v>247588.66999999998</v>
      </c>
      <c r="E6" s="5">
        <f>Nat3A_H!E6+Nat3A_F!E6</f>
        <v>290744.78000000003</v>
      </c>
      <c r="F6" s="5">
        <f>Nat3A_H!F6+Nat3A_F!F6</f>
        <v>559583.11</v>
      </c>
      <c r="G6" s="5">
        <f>Nat3A_H!G6+Nat3A_F!G6</f>
        <v>645221.15</v>
      </c>
      <c r="H6" s="5">
        <f>Nat3A_H!H6+Nat3A_F!H6</f>
        <v>613000.66</v>
      </c>
      <c r="I6" s="5">
        <f>Nat3A_H!I6+Nat3A_F!I6</f>
        <v>1191333.44</v>
      </c>
      <c r="J6" s="12">
        <f>Nat3A_H!J6+Nat3A_F!J6</f>
        <v>3702675.07</v>
      </c>
    </row>
    <row r="7" spans="1:10" x14ac:dyDescent="0.25">
      <c r="A7" s="20" t="s">
        <v>85</v>
      </c>
      <c r="B7" s="10">
        <f>Nat3A_H!B7+Nat3A_F!B7</f>
        <v>10808.189999999999</v>
      </c>
      <c r="C7" s="10">
        <f>Nat3A_H!C7+Nat3A_F!C7</f>
        <v>253375.05000000002</v>
      </c>
      <c r="D7" s="10">
        <f>Nat3A_H!D7+Nat3A_F!D7</f>
        <v>466689.31</v>
      </c>
      <c r="E7" s="10">
        <f>Nat3A_H!E7+Nat3A_F!E7</f>
        <v>559897.36</v>
      </c>
      <c r="F7" s="10">
        <f>Nat3A_H!F7+Nat3A_F!F7</f>
        <v>1018334.1300000001</v>
      </c>
      <c r="G7" s="10">
        <f>Nat3A_H!G7+Nat3A_F!G7</f>
        <v>989477.17999999993</v>
      </c>
      <c r="H7" s="10">
        <f>Nat3A_H!H7+Nat3A_F!H7</f>
        <v>1159073.75</v>
      </c>
      <c r="I7" s="10">
        <f>Nat3A_H!I7+Nat3A_F!I7</f>
        <v>1639109.96</v>
      </c>
      <c r="J7" s="13">
        <f>Nat3A_H!J7+Nat3A_F!J7</f>
        <v>6096764.9299999997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immigrés devenus français par acquisition sont employés. ","")</f>
        <v xml:space="preserve">Lecture : 458751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748</v>
      </c>
    </row>
    <row r="12" spans="1:10" x14ac:dyDescent="0.25">
      <c r="A12" s="39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f>Nat3A_H!B15+Nat3A_F!B15</f>
        <v>414185.97</v>
      </c>
      <c r="C15" s="5">
        <f>Nat3A_H!C15+Nat3A_F!C15</f>
        <v>1580225.78</v>
      </c>
      <c r="D15" s="5">
        <f>Nat3A_H!D15+Nat3A_F!D15</f>
        <v>4418642.97</v>
      </c>
      <c r="E15" s="5">
        <f>Nat3A_H!E15+Nat3A_F!E15</f>
        <v>6828181.0299999993</v>
      </c>
      <c r="F15" s="5">
        <f>Nat3A_H!F15+Nat3A_F!F15</f>
        <v>7468013.3200000003</v>
      </c>
      <c r="G15" s="5">
        <f>Nat3A_H!G15+Nat3A_F!G15</f>
        <v>5466202.9799999995</v>
      </c>
      <c r="H15" s="5">
        <f>Nat3A_H!H15+Nat3A_F!H15</f>
        <v>13080366.68</v>
      </c>
      <c r="I15" s="5">
        <f>Nat3A_H!I15+Nat3A_F!I15</f>
        <v>17968462.649999999</v>
      </c>
      <c r="J15" s="11">
        <f>Nat3A_H!J15+Nat3A_F!J15</f>
        <v>57224281.379999995</v>
      </c>
    </row>
    <row r="16" spans="1:10" x14ac:dyDescent="0.25">
      <c r="A16" s="19" t="s">
        <v>87</v>
      </c>
      <c r="B16" s="5">
        <f>Nat3A_H!B16+Nat3A_F!B16</f>
        <v>951.82</v>
      </c>
      <c r="C16" s="5">
        <f>Nat3A_H!C16+Nat3A_F!C16</f>
        <v>15453.359999999999</v>
      </c>
      <c r="D16" s="5">
        <f>Nat3A_H!D16+Nat3A_F!D16</f>
        <v>48226.67</v>
      </c>
      <c r="E16" s="5">
        <f>Nat3A_H!E16+Nat3A_F!E16</f>
        <v>76639.149999999994</v>
      </c>
      <c r="F16" s="5">
        <f>Nat3A_H!F16+Nat3A_F!F16</f>
        <v>86407.34</v>
      </c>
      <c r="G16" s="5">
        <f>Nat3A_H!G16+Nat3A_F!G16</f>
        <v>55097.86</v>
      </c>
      <c r="H16" s="5">
        <f>Nat3A_H!H16+Nat3A_F!H16</f>
        <v>90887.12</v>
      </c>
      <c r="I16" s="5">
        <f>Nat3A_H!I16+Nat3A_F!I16</f>
        <v>164346.71</v>
      </c>
      <c r="J16" s="12">
        <f>Nat3A_H!J16+Nat3A_F!J16</f>
        <v>538010.03</v>
      </c>
    </row>
    <row r="17" spans="1:10" x14ac:dyDescent="0.25">
      <c r="A17" s="19" t="s">
        <v>121</v>
      </c>
      <c r="B17" s="5">
        <f>Nat3A_H!B17+Nat3A_F!B17</f>
        <v>202.23</v>
      </c>
      <c r="C17" s="5">
        <f>Nat3A_H!C17+Nat3A_F!C17</f>
        <v>5567.74</v>
      </c>
      <c r="D17" s="5">
        <f>Nat3A_H!D17+Nat3A_F!D17</f>
        <v>7520.45</v>
      </c>
      <c r="E17" s="5">
        <f>Nat3A_H!E17+Nat3A_F!E17</f>
        <v>12910.99</v>
      </c>
      <c r="F17" s="5">
        <f>Nat3A_H!F17+Nat3A_F!F17</f>
        <v>17097.79</v>
      </c>
      <c r="G17" s="5">
        <f>Nat3A_H!G17+Nat3A_F!G17</f>
        <v>21570.41</v>
      </c>
      <c r="H17" s="5">
        <f>Nat3A_H!H17+Nat3A_F!H17</f>
        <v>11373.23</v>
      </c>
      <c r="I17" s="5">
        <f>Nat3A_H!I17+Nat3A_F!I17</f>
        <v>531400.33000000007</v>
      </c>
      <c r="J17" s="12">
        <f>Nat3A_H!J17+Nat3A_F!J17</f>
        <v>607643.16999999993</v>
      </c>
    </row>
    <row r="18" spans="1:10" x14ac:dyDescent="0.25">
      <c r="A18" s="20" t="s">
        <v>85</v>
      </c>
      <c r="B18" s="10">
        <f>Nat3A_H!B18+Nat3A_F!B18</f>
        <v>415340.02</v>
      </c>
      <c r="C18" s="10">
        <f>Nat3A_H!C18+Nat3A_F!C18</f>
        <v>1601246.8799999997</v>
      </c>
      <c r="D18" s="10">
        <f>Nat3A_H!D18+Nat3A_F!D18</f>
        <v>4474390.09</v>
      </c>
      <c r="E18" s="10">
        <f>Nat3A_H!E18+Nat3A_F!E18</f>
        <v>6917731.1699999999</v>
      </c>
      <c r="F18" s="10">
        <f>Nat3A_H!F18+Nat3A_F!F18</f>
        <v>7571518.4499999993</v>
      </c>
      <c r="G18" s="10">
        <f>Nat3A_H!G18+Nat3A_F!G18</f>
        <v>5542871.25</v>
      </c>
      <c r="H18" s="10">
        <f>Nat3A_H!H18+Nat3A_F!H18</f>
        <v>13182627.030000001</v>
      </c>
      <c r="I18" s="10">
        <f>Nat3A_H!I18+Nat3A_F!I18</f>
        <v>18664209.689999998</v>
      </c>
      <c r="J18" s="13">
        <f>Nat3A_H!J18+Nat3A_F!J18</f>
        <v>58369934.579999998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non-immigrés devenus français par acquisition (individus nés en France de nationalité étrangère) sont employés. ","")</f>
        <v xml:space="preserve">Lecture : 86407 non-immigrés devenus français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748</v>
      </c>
      <c r="B21" s="40"/>
      <c r="C21" s="40"/>
      <c r="D21" s="40"/>
      <c r="E21" s="40"/>
      <c r="F21" s="40"/>
      <c r="G21" s="40"/>
      <c r="H21" s="40"/>
      <c r="I21" s="40"/>
      <c r="J21" s="40"/>
    </row>
    <row r="23" spans="1:10" x14ac:dyDescent="0.25">
      <c r="A23" s="3" t="s">
        <v>28</v>
      </c>
    </row>
    <row r="24" spans="1:10" ht="36" x14ac:dyDescent="0.25">
      <c r="B24" s="14" t="s">
        <v>60</v>
      </c>
      <c r="C24" s="15" t="s">
        <v>61</v>
      </c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66</v>
      </c>
      <c r="I24" s="30" t="s">
        <v>67</v>
      </c>
      <c r="J24" s="23" t="s">
        <v>113</v>
      </c>
    </row>
    <row r="25" spans="1:10" x14ac:dyDescent="0.25">
      <c r="A25" s="17" t="s">
        <v>86</v>
      </c>
      <c r="B25" s="5">
        <f t="shared" ref="B25:J25" si="0">B15+B4</f>
        <v>414185.97</v>
      </c>
      <c r="C25" s="5">
        <f t="shared" si="0"/>
        <v>1580225.78</v>
      </c>
      <c r="D25" s="5">
        <f t="shared" si="0"/>
        <v>4418642.97</v>
      </c>
      <c r="E25" s="5">
        <f t="shared" si="0"/>
        <v>6828181.0299999993</v>
      </c>
      <c r="F25" s="5">
        <f t="shared" si="0"/>
        <v>7468013.3200000003</v>
      </c>
      <c r="G25" s="5">
        <f t="shared" si="0"/>
        <v>5466202.9799999995</v>
      </c>
      <c r="H25" s="5">
        <f t="shared" si="0"/>
        <v>13080366.68</v>
      </c>
      <c r="I25" s="5">
        <f t="shared" si="0"/>
        <v>17968462.649999999</v>
      </c>
      <c r="J25" s="11">
        <f t="shared" si="0"/>
        <v>57224281.379999995</v>
      </c>
    </row>
    <row r="26" spans="1:10" x14ac:dyDescent="0.25">
      <c r="A26" s="19" t="s">
        <v>87</v>
      </c>
      <c r="B26" s="5">
        <f t="shared" ref="B26:J26" si="1">B16+B5</f>
        <v>4417.26</v>
      </c>
      <c r="C26" s="5">
        <f t="shared" si="1"/>
        <v>120967.90000000001</v>
      </c>
      <c r="D26" s="5">
        <f t="shared" si="1"/>
        <v>267327.31</v>
      </c>
      <c r="E26" s="5">
        <f t="shared" si="1"/>
        <v>345791.73</v>
      </c>
      <c r="F26" s="5">
        <f t="shared" si="1"/>
        <v>545158.36</v>
      </c>
      <c r="G26" s="5">
        <f t="shared" si="1"/>
        <v>399353.88999999996</v>
      </c>
      <c r="H26" s="5">
        <f t="shared" si="1"/>
        <v>636960.21000000008</v>
      </c>
      <c r="I26" s="5">
        <f t="shared" si="1"/>
        <v>612123.23</v>
      </c>
      <c r="J26" s="12">
        <f t="shared" si="1"/>
        <v>2932099.8900000006</v>
      </c>
    </row>
    <row r="27" spans="1:10" x14ac:dyDescent="0.25">
      <c r="A27" s="19" t="s">
        <v>121</v>
      </c>
      <c r="B27" s="5">
        <f t="shared" ref="B27:J27" si="2">B17+B6</f>
        <v>7544.98</v>
      </c>
      <c r="C27" s="5">
        <f t="shared" si="2"/>
        <v>153428.25</v>
      </c>
      <c r="D27" s="5">
        <f t="shared" si="2"/>
        <v>255109.12</v>
      </c>
      <c r="E27" s="5">
        <f t="shared" si="2"/>
        <v>303655.77</v>
      </c>
      <c r="F27" s="5">
        <f t="shared" si="2"/>
        <v>576680.9</v>
      </c>
      <c r="G27" s="5">
        <f t="shared" si="2"/>
        <v>666791.56000000006</v>
      </c>
      <c r="H27" s="5">
        <f t="shared" si="2"/>
        <v>624373.89</v>
      </c>
      <c r="I27" s="5">
        <f t="shared" si="2"/>
        <v>1722733.77</v>
      </c>
      <c r="J27" s="12">
        <f t="shared" si="2"/>
        <v>4310318.24</v>
      </c>
    </row>
    <row r="28" spans="1:10" x14ac:dyDescent="0.25">
      <c r="A28" s="20" t="s">
        <v>85</v>
      </c>
      <c r="B28" s="10">
        <f t="shared" ref="B28:J28" si="3">B18+B7</f>
        <v>426148.21</v>
      </c>
      <c r="C28" s="10">
        <f t="shared" si="3"/>
        <v>1854621.9299999997</v>
      </c>
      <c r="D28" s="10">
        <f t="shared" si="3"/>
        <v>4941079.3999999994</v>
      </c>
      <c r="E28" s="10">
        <f t="shared" si="3"/>
        <v>7477628.5300000003</v>
      </c>
      <c r="F28" s="10">
        <f t="shared" si="3"/>
        <v>8589852.5800000001</v>
      </c>
      <c r="G28" s="10">
        <f t="shared" si="3"/>
        <v>6532348.4299999997</v>
      </c>
      <c r="H28" s="10">
        <f t="shared" si="3"/>
        <v>14341700.780000001</v>
      </c>
      <c r="I28" s="10">
        <f t="shared" si="3"/>
        <v>20303319.649999999</v>
      </c>
      <c r="J28" s="13">
        <f t="shared" si="3"/>
        <v>64466699.509999998</v>
      </c>
    </row>
    <row r="29" spans="1:10" x14ac:dyDescent="0.25">
      <c r="A29" s="48" t="s">
        <v>129</v>
      </c>
    </row>
    <row r="30" spans="1:10" x14ac:dyDescent="0.25">
      <c r="A30" s="39" t="s">
        <v>748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2018.93</v>
      </c>
      <c r="C5" s="5">
        <v>79210.600000000006</v>
      </c>
      <c r="D5" s="5">
        <v>129400</v>
      </c>
      <c r="E5" s="5">
        <v>130034.97</v>
      </c>
      <c r="F5" s="5">
        <v>107272.32000000001</v>
      </c>
      <c r="G5" s="5">
        <v>263057.67</v>
      </c>
      <c r="H5" s="5">
        <v>267249.71000000002</v>
      </c>
      <c r="I5" s="5">
        <v>138936.57</v>
      </c>
      <c r="J5" s="12">
        <f t="shared" ref="J5:J6" si="0">SUM(B5:I5)</f>
        <v>1117180.77</v>
      </c>
    </row>
    <row r="6" spans="1:10" x14ac:dyDescent="0.25">
      <c r="A6" s="19" t="s">
        <v>121</v>
      </c>
      <c r="B6" s="5">
        <v>4717.1099999999997</v>
      </c>
      <c r="C6" s="5">
        <v>113552.82</v>
      </c>
      <c r="D6" s="5">
        <v>141913.5</v>
      </c>
      <c r="E6" s="5">
        <v>145128.03</v>
      </c>
      <c r="F6" s="5">
        <v>151678.25</v>
      </c>
      <c r="G6" s="5">
        <v>513064.94</v>
      </c>
      <c r="H6" s="5">
        <v>354829.52</v>
      </c>
      <c r="I6" s="5">
        <v>427767.86</v>
      </c>
      <c r="J6" s="12">
        <f t="shared" si="0"/>
        <v>1852652.0299999998</v>
      </c>
    </row>
    <row r="7" spans="1:10" x14ac:dyDescent="0.25">
      <c r="A7" s="20" t="s">
        <v>85</v>
      </c>
      <c r="B7" s="10">
        <f>SUM(B4:B6)</f>
        <v>6736.04</v>
      </c>
      <c r="C7" s="10">
        <f t="shared" ref="C7:J7" si="1">SUM(C4:C6)</f>
        <v>192763.42</v>
      </c>
      <c r="D7" s="10">
        <f t="shared" si="1"/>
        <v>271313.5</v>
      </c>
      <c r="E7" s="10">
        <f t="shared" si="1"/>
        <v>275163</v>
      </c>
      <c r="F7" s="10">
        <f t="shared" si="1"/>
        <v>258950.57</v>
      </c>
      <c r="G7" s="10">
        <f t="shared" si="1"/>
        <v>776122.61</v>
      </c>
      <c r="H7" s="10">
        <f t="shared" si="1"/>
        <v>622079.23</v>
      </c>
      <c r="I7" s="10">
        <f t="shared" si="1"/>
        <v>566704.42999999993</v>
      </c>
      <c r="J7" s="13">
        <f t="shared" si="1"/>
        <v>2969832.8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hommes immigrés devenus français par acquisition sont employés. ","")</f>
        <v xml:space="preserve">Lecture : 107272 hommes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748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307074.13</v>
      </c>
      <c r="C15" s="5">
        <v>1109155.24</v>
      </c>
      <c r="D15" s="5">
        <v>2585286.77</v>
      </c>
      <c r="E15" s="5">
        <v>3135224.96</v>
      </c>
      <c r="F15" s="5">
        <v>1842373.1</v>
      </c>
      <c r="G15" s="5">
        <v>4415362.8499999996</v>
      </c>
      <c r="H15" s="5">
        <v>5786316.8200000003</v>
      </c>
      <c r="I15" s="5">
        <v>8477170.7899999991</v>
      </c>
      <c r="J15" s="11">
        <f>SUM(B15:I15)</f>
        <v>27657964.659999996</v>
      </c>
    </row>
    <row r="16" spans="1:10" x14ac:dyDescent="0.25">
      <c r="A16" s="19" t="s">
        <v>87</v>
      </c>
      <c r="B16" s="5">
        <v>621.84</v>
      </c>
      <c r="C16" s="5">
        <v>11364.63</v>
      </c>
      <c r="D16" s="5">
        <v>26197.8</v>
      </c>
      <c r="E16" s="5">
        <v>33702.129999999997</v>
      </c>
      <c r="F16" s="5">
        <v>19231.330000000002</v>
      </c>
      <c r="G16" s="5">
        <v>44764.43</v>
      </c>
      <c r="H16" s="5">
        <v>43686.25</v>
      </c>
      <c r="I16" s="5">
        <v>73228.45</v>
      </c>
      <c r="J16" s="12">
        <f t="shared" ref="J16:J17" si="2">SUM(B16:I16)</f>
        <v>252796.86</v>
      </c>
    </row>
    <row r="17" spans="1:10" x14ac:dyDescent="0.25">
      <c r="A17" s="19" t="s">
        <v>121</v>
      </c>
      <c r="B17" s="5">
        <v>175.66</v>
      </c>
      <c r="C17" s="5">
        <v>4775.13</v>
      </c>
      <c r="D17" s="5">
        <v>4959.57</v>
      </c>
      <c r="E17" s="5">
        <v>8224.41</v>
      </c>
      <c r="F17" s="5">
        <v>5252.45</v>
      </c>
      <c r="G17" s="5">
        <v>18875.32</v>
      </c>
      <c r="H17" s="5">
        <v>6542.31</v>
      </c>
      <c r="I17" s="5">
        <v>271773.45</v>
      </c>
      <c r="J17" s="12">
        <f t="shared" si="2"/>
        <v>320578.3</v>
      </c>
    </row>
    <row r="18" spans="1:10" x14ac:dyDescent="0.25">
      <c r="A18" s="20" t="s">
        <v>85</v>
      </c>
      <c r="B18" s="10">
        <f>SUM(B15:B17)</f>
        <v>307871.63</v>
      </c>
      <c r="C18" s="10">
        <f t="shared" ref="C18" si="3">SUM(C15:C17)</f>
        <v>1125294.9999999998</v>
      </c>
      <c r="D18" s="10">
        <f t="shared" ref="D18" si="4">SUM(D15:D17)</f>
        <v>2616444.1399999997</v>
      </c>
      <c r="E18" s="10">
        <f t="shared" ref="E18" si="5">SUM(E15:E17)</f>
        <v>3177151.5</v>
      </c>
      <c r="F18" s="10">
        <f t="shared" ref="F18" si="6">SUM(F15:F17)</f>
        <v>1866856.8800000001</v>
      </c>
      <c r="G18" s="10">
        <f t="shared" ref="G18" si="7">SUM(G15:G17)</f>
        <v>4479002.5999999996</v>
      </c>
      <c r="H18" s="10">
        <f t="shared" ref="H18" si="8">SUM(H15:H17)</f>
        <v>5836545.3799999999</v>
      </c>
      <c r="I18" s="10">
        <f t="shared" ref="I18:J18" si="9">SUM(I15:I17)</f>
        <v>8822172.6899999976</v>
      </c>
      <c r="J18" s="13">
        <f t="shared" si="9"/>
        <v>28231339.819999997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hommes non-immigrés devenus français par acquisition (individus nés en France de nationalité étrangère) sont employés. ","")</f>
        <v xml:space="preserve">Lecture : 19231 hommes non-immigrés devenus français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748</v>
      </c>
      <c r="B21" s="40"/>
      <c r="C21" s="40"/>
      <c r="D21" s="40"/>
      <c r="E21" s="40"/>
      <c r="F21" s="40"/>
      <c r="G21" s="40"/>
      <c r="H21" s="40"/>
      <c r="I21" s="40"/>
      <c r="J21" s="40"/>
    </row>
    <row r="23" spans="1:10" x14ac:dyDescent="0.25">
      <c r="A23" s="3" t="s">
        <v>28</v>
      </c>
    </row>
    <row r="24" spans="1:10" ht="36" x14ac:dyDescent="0.25">
      <c r="B24" s="14" t="s">
        <v>60</v>
      </c>
      <c r="C24" s="15" t="s">
        <v>61</v>
      </c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66</v>
      </c>
      <c r="I24" s="30" t="s">
        <v>67</v>
      </c>
      <c r="J24" s="23" t="s">
        <v>113</v>
      </c>
    </row>
    <row r="25" spans="1:10" x14ac:dyDescent="0.25">
      <c r="A25" s="17" t="s">
        <v>86</v>
      </c>
      <c r="B25" s="5">
        <f t="shared" ref="B25:J25" si="10">B15+B4</f>
        <v>307074.13</v>
      </c>
      <c r="C25" s="5">
        <f t="shared" si="10"/>
        <v>1109155.24</v>
      </c>
      <c r="D25" s="5">
        <f t="shared" si="10"/>
        <v>2585286.77</v>
      </c>
      <c r="E25" s="5">
        <f t="shared" si="10"/>
        <v>3135224.96</v>
      </c>
      <c r="F25" s="5">
        <f t="shared" si="10"/>
        <v>1842373.1</v>
      </c>
      <c r="G25" s="5">
        <f t="shared" si="10"/>
        <v>4415362.8499999996</v>
      </c>
      <c r="H25" s="5">
        <f t="shared" si="10"/>
        <v>5786316.8200000003</v>
      </c>
      <c r="I25" s="5">
        <f t="shared" si="10"/>
        <v>8477170.7899999991</v>
      </c>
      <c r="J25" s="11">
        <f t="shared" si="10"/>
        <v>27657964.659999996</v>
      </c>
    </row>
    <row r="26" spans="1:10" x14ac:dyDescent="0.25">
      <c r="A26" s="19" t="s">
        <v>87</v>
      </c>
      <c r="B26" s="5">
        <f t="shared" ref="B26:J26" si="11">B16+B5</f>
        <v>2640.77</v>
      </c>
      <c r="C26" s="5">
        <f t="shared" si="11"/>
        <v>90575.23000000001</v>
      </c>
      <c r="D26" s="5">
        <f t="shared" si="11"/>
        <v>155597.79999999999</v>
      </c>
      <c r="E26" s="5">
        <f t="shared" si="11"/>
        <v>163737.1</v>
      </c>
      <c r="F26" s="5">
        <f t="shared" si="11"/>
        <v>126503.65000000001</v>
      </c>
      <c r="G26" s="5">
        <f t="shared" si="11"/>
        <v>307822.09999999998</v>
      </c>
      <c r="H26" s="5">
        <f t="shared" si="11"/>
        <v>310935.96000000002</v>
      </c>
      <c r="I26" s="5">
        <f t="shared" si="11"/>
        <v>212165.02000000002</v>
      </c>
      <c r="J26" s="12">
        <f t="shared" si="11"/>
        <v>1369977.63</v>
      </c>
    </row>
    <row r="27" spans="1:10" x14ac:dyDescent="0.25">
      <c r="A27" s="19" t="s">
        <v>121</v>
      </c>
      <c r="B27" s="5">
        <f t="shared" ref="B27:J27" si="12">B17+B6</f>
        <v>4892.7699999999995</v>
      </c>
      <c r="C27" s="5">
        <f t="shared" si="12"/>
        <v>118327.95000000001</v>
      </c>
      <c r="D27" s="5">
        <f t="shared" si="12"/>
        <v>146873.07</v>
      </c>
      <c r="E27" s="5">
        <f t="shared" si="12"/>
        <v>153352.44</v>
      </c>
      <c r="F27" s="5">
        <f t="shared" si="12"/>
        <v>156930.70000000001</v>
      </c>
      <c r="G27" s="5">
        <f t="shared" si="12"/>
        <v>531940.26</v>
      </c>
      <c r="H27" s="5">
        <f t="shared" si="12"/>
        <v>361371.83</v>
      </c>
      <c r="I27" s="5">
        <f t="shared" si="12"/>
        <v>699541.31</v>
      </c>
      <c r="J27" s="12">
        <f t="shared" si="12"/>
        <v>2173230.3299999996</v>
      </c>
    </row>
    <row r="28" spans="1:10" x14ac:dyDescent="0.25">
      <c r="A28" s="20" t="s">
        <v>85</v>
      </c>
      <c r="B28" s="10">
        <f t="shared" ref="B28:J28" si="13">B18+B7</f>
        <v>314607.67</v>
      </c>
      <c r="C28" s="10">
        <f t="shared" si="13"/>
        <v>1318058.4199999997</v>
      </c>
      <c r="D28" s="10">
        <f t="shared" si="13"/>
        <v>2887757.6399999997</v>
      </c>
      <c r="E28" s="10">
        <f t="shared" si="13"/>
        <v>3452314.5</v>
      </c>
      <c r="F28" s="10">
        <f t="shared" si="13"/>
        <v>2125807.4500000002</v>
      </c>
      <c r="G28" s="10">
        <f t="shared" si="13"/>
        <v>5255125.21</v>
      </c>
      <c r="H28" s="10">
        <f t="shared" si="13"/>
        <v>6458624.6099999994</v>
      </c>
      <c r="I28" s="10">
        <f t="shared" si="13"/>
        <v>9388877.1199999973</v>
      </c>
      <c r="J28" s="13">
        <f t="shared" si="13"/>
        <v>31201172.619999997</v>
      </c>
    </row>
    <row r="29" spans="1:10" x14ac:dyDescent="0.25">
      <c r="A29" s="48" t="s">
        <v>129</v>
      </c>
    </row>
    <row r="30" spans="1:10" x14ac:dyDescent="0.25">
      <c r="A30" s="39" t="s">
        <v>748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120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1446.51</v>
      </c>
      <c r="C5" s="5">
        <v>26303.94</v>
      </c>
      <c r="D5" s="5">
        <v>89700.64</v>
      </c>
      <c r="E5" s="5">
        <v>139117.60999999999</v>
      </c>
      <c r="F5" s="5">
        <v>351478.7</v>
      </c>
      <c r="G5" s="5">
        <v>81198.36</v>
      </c>
      <c r="H5" s="5">
        <v>278823.38</v>
      </c>
      <c r="I5" s="5">
        <v>308839.95</v>
      </c>
      <c r="J5" s="12">
        <f t="shared" ref="J5:J6" si="0">SUM(B5:I5)</f>
        <v>1276909.0900000001</v>
      </c>
    </row>
    <row r="6" spans="1:10" x14ac:dyDescent="0.25">
      <c r="A6" s="19" t="s">
        <v>121</v>
      </c>
      <c r="B6" s="5">
        <v>2625.64</v>
      </c>
      <c r="C6" s="5">
        <v>34307.69</v>
      </c>
      <c r="D6" s="5">
        <v>105675.17</v>
      </c>
      <c r="E6" s="5">
        <v>145616.75</v>
      </c>
      <c r="F6" s="5">
        <v>407904.86</v>
      </c>
      <c r="G6" s="5">
        <v>132156.21</v>
      </c>
      <c r="H6" s="5">
        <v>258171.14</v>
      </c>
      <c r="I6" s="5">
        <v>763565.58</v>
      </c>
      <c r="J6" s="12">
        <f t="shared" si="0"/>
        <v>1850023.04</v>
      </c>
    </row>
    <row r="7" spans="1:10" x14ac:dyDescent="0.25">
      <c r="A7" s="20" t="s">
        <v>85</v>
      </c>
      <c r="B7" s="10">
        <f>SUM(B4:B6)</f>
        <v>4072.1499999999996</v>
      </c>
      <c r="C7" s="10">
        <f t="shared" ref="C7:J7" si="1">SUM(C4:C6)</f>
        <v>60611.630000000005</v>
      </c>
      <c r="D7" s="10">
        <f t="shared" si="1"/>
        <v>195375.81</v>
      </c>
      <c r="E7" s="10">
        <f t="shared" si="1"/>
        <v>284734.36</v>
      </c>
      <c r="F7" s="10">
        <f t="shared" si="1"/>
        <v>759383.56</v>
      </c>
      <c r="G7" s="10">
        <f t="shared" si="1"/>
        <v>213354.57</v>
      </c>
      <c r="H7" s="10">
        <f t="shared" si="1"/>
        <v>536994.52</v>
      </c>
      <c r="I7" s="10">
        <f t="shared" si="1"/>
        <v>1072405.53</v>
      </c>
      <c r="J7" s="13">
        <f t="shared" si="1"/>
        <v>3126932.13</v>
      </c>
    </row>
    <row r="8" spans="1:10" x14ac:dyDescent="0.25">
      <c r="A8" s="48" t="s">
        <v>298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femmes immigrées devenues française par acquisition sont employées. ","")</f>
        <v xml:space="preserve">Lecture : 351479 femmes immigrées devenues française par acquisition sont employées.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748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107111.84</v>
      </c>
      <c r="C15" s="5">
        <v>471070.54</v>
      </c>
      <c r="D15" s="5">
        <v>1833356.2</v>
      </c>
      <c r="E15" s="5">
        <v>3692956.07</v>
      </c>
      <c r="F15" s="5">
        <v>5625640.2199999997</v>
      </c>
      <c r="G15" s="5">
        <v>1050840.1299999999</v>
      </c>
      <c r="H15" s="5">
        <v>7294049.8600000003</v>
      </c>
      <c r="I15" s="5">
        <v>9491291.8599999994</v>
      </c>
      <c r="J15" s="11">
        <f>SUM(B15:I15)</f>
        <v>29566316.719999999</v>
      </c>
    </row>
    <row r="16" spans="1:10" x14ac:dyDescent="0.25">
      <c r="A16" s="19" t="s">
        <v>87</v>
      </c>
      <c r="B16" s="5">
        <v>329.98</v>
      </c>
      <c r="C16" s="5">
        <v>4088.73</v>
      </c>
      <c r="D16" s="5">
        <v>22028.87</v>
      </c>
      <c r="E16" s="5">
        <v>42937.02</v>
      </c>
      <c r="F16" s="5">
        <v>67176.009999999995</v>
      </c>
      <c r="G16" s="5">
        <v>10333.43</v>
      </c>
      <c r="H16" s="5">
        <v>47200.87</v>
      </c>
      <c r="I16" s="5">
        <v>91118.26</v>
      </c>
      <c r="J16" s="12">
        <f t="shared" ref="J16:J17" si="2">SUM(B16:I16)</f>
        <v>285213.17</v>
      </c>
    </row>
    <row r="17" spans="1:10" x14ac:dyDescent="0.25">
      <c r="A17" s="19" t="s">
        <v>121</v>
      </c>
      <c r="B17" s="5">
        <v>26.57</v>
      </c>
      <c r="C17" s="5">
        <v>792.61</v>
      </c>
      <c r="D17" s="5">
        <v>2560.88</v>
      </c>
      <c r="E17" s="5">
        <v>4686.58</v>
      </c>
      <c r="F17" s="5">
        <v>11845.34</v>
      </c>
      <c r="G17" s="5">
        <v>2695.09</v>
      </c>
      <c r="H17" s="5">
        <v>4830.92</v>
      </c>
      <c r="I17" s="5">
        <v>259626.88</v>
      </c>
      <c r="J17" s="12">
        <f t="shared" si="2"/>
        <v>287064.87</v>
      </c>
    </row>
    <row r="18" spans="1:10" x14ac:dyDescent="0.25">
      <c r="A18" s="20" t="s">
        <v>85</v>
      </c>
      <c r="B18" s="10">
        <f>SUM(B15:B17)</f>
        <v>107468.39</v>
      </c>
      <c r="C18" s="10">
        <f t="shared" ref="C18:J18" si="3">SUM(C15:C17)</f>
        <v>475951.87999999995</v>
      </c>
      <c r="D18" s="10">
        <f t="shared" si="3"/>
        <v>1857945.95</v>
      </c>
      <c r="E18" s="10">
        <f t="shared" si="3"/>
        <v>3740579.67</v>
      </c>
      <c r="F18" s="10">
        <f t="shared" si="3"/>
        <v>5704661.5699999994</v>
      </c>
      <c r="G18" s="10">
        <f t="shared" si="3"/>
        <v>1063868.6499999999</v>
      </c>
      <c r="H18" s="10">
        <f t="shared" si="3"/>
        <v>7346081.6500000004</v>
      </c>
      <c r="I18" s="10">
        <f t="shared" si="3"/>
        <v>9842037</v>
      </c>
      <c r="J18" s="13">
        <f t="shared" si="3"/>
        <v>30138594.760000002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femmes non immigrées devenues française par acquisition (individus nés en France de nationalité étrangère) sont employées. ","")</f>
        <v xml:space="preserve">Lecture : 67176 femmes non immigrées devenues française par acquisition (individus nés en France de nationalité étrangère) sont employées.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748</v>
      </c>
      <c r="B21" s="40"/>
      <c r="C21" s="40"/>
      <c r="D21" s="40"/>
      <c r="E21" s="40"/>
      <c r="F21" s="40"/>
      <c r="G21" s="40"/>
      <c r="H21" s="40"/>
      <c r="I21" s="40"/>
      <c r="J21" s="40"/>
    </row>
    <row r="23" spans="1:10" x14ac:dyDescent="0.25">
      <c r="A23" s="3" t="s">
        <v>28</v>
      </c>
    </row>
    <row r="24" spans="1:10" ht="36" x14ac:dyDescent="0.25">
      <c r="B24" s="14" t="s">
        <v>60</v>
      </c>
      <c r="C24" s="15" t="s">
        <v>61</v>
      </c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66</v>
      </c>
      <c r="I24" s="30" t="s">
        <v>67</v>
      </c>
      <c r="J24" s="23" t="s">
        <v>113</v>
      </c>
    </row>
    <row r="25" spans="1:10" x14ac:dyDescent="0.25">
      <c r="A25" s="17" t="s">
        <v>86</v>
      </c>
      <c r="B25" s="5">
        <f t="shared" ref="B25:J25" si="4">B15+B4</f>
        <v>107111.84</v>
      </c>
      <c r="C25" s="5">
        <f t="shared" si="4"/>
        <v>471070.54</v>
      </c>
      <c r="D25" s="5">
        <f t="shared" si="4"/>
        <v>1833356.2</v>
      </c>
      <c r="E25" s="5">
        <f t="shared" si="4"/>
        <v>3692956.07</v>
      </c>
      <c r="F25" s="5">
        <f t="shared" si="4"/>
        <v>5625640.2199999997</v>
      </c>
      <c r="G25" s="5">
        <f t="shared" si="4"/>
        <v>1050840.1299999999</v>
      </c>
      <c r="H25" s="5">
        <f t="shared" si="4"/>
        <v>7294049.8600000003</v>
      </c>
      <c r="I25" s="5">
        <f t="shared" si="4"/>
        <v>9491291.8599999994</v>
      </c>
      <c r="J25" s="11">
        <f t="shared" si="4"/>
        <v>29566316.719999999</v>
      </c>
    </row>
    <row r="26" spans="1:10" x14ac:dyDescent="0.25">
      <c r="A26" s="19" t="s">
        <v>87</v>
      </c>
      <c r="B26" s="5">
        <f t="shared" ref="B26:J26" si="5">B16+B5</f>
        <v>1776.49</v>
      </c>
      <c r="C26" s="5">
        <f t="shared" si="5"/>
        <v>30392.67</v>
      </c>
      <c r="D26" s="5">
        <f t="shared" si="5"/>
        <v>111729.51</v>
      </c>
      <c r="E26" s="5">
        <f t="shared" si="5"/>
        <v>182054.62999999998</v>
      </c>
      <c r="F26" s="5">
        <f t="shared" si="5"/>
        <v>418654.71</v>
      </c>
      <c r="G26" s="5">
        <f t="shared" si="5"/>
        <v>91531.790000000008</v>
      </c>
      <c r="H26" s="5">
        <f t="shared" si="5"/>
        <v>326024.25</v>
      </c>
      <c r="I26" s="5">
        <f t="shared" si="5"/>
        <v>399958.21</v>
      </c>
      <c r="J26" s="12">
        <f t="shared" si="5"/>
        <v>1562122.26</v>
      </c>
    </row>
    <row r="27" spans="1:10" x14ac:dyDescent="0.25">
      <c r="A27" s="19" t="s">
        <v>121</v>
      </c>
      <c r="B27" s="5">
        <f t="shared" ref="B27:J27" si="6">B17+B6</f>
        <v>2652.21</v>
      </c>
      <c r="C27" s="5">
        <f t="shared" si="6"/>
        <v>35100.300000000003</v>
      </c>
      <c r="D27" s="5">
        <f t="shared" si="6"/>
        <v>108236.05</v>
      </c>
      <c r="E27" s="5">
        <f t="shared" si="6"/>
        <v>150303.32999999999</v>
      </c>
      <c r="F27" s="5">
        <f t="shared" si="6"/>
        <v>419750.2</v>
      </c>
      <c r="G27" s="5">
        <f t="shared" si="6"/>
        <v>134851.29999999999</v>
      </c>
      <c r="H27" s="5">
        <f t="shared" si="6"/>
        <v>263002.06</v>
      </c>
      <c r="I27" s="5">
        <f t="shared" si="6"/>
        <v>1023192.46</v>
      </c>
      <c r="J27" s="12">
        <f t="shared" si="6"/>
        <v>2137087.91</v>
      </c>
    </row>
    <row r="28" spans="1:10" x14ac:dyDescent="0.25">
      <c r="A28" s="20" t="s">
        <v>85</v>
      </c>
      <c r="B28" s="10">
        <f t="shared" ref="B28:J28" si="7">B18+B7</f>
        <v>111540.54</v>
      </c>
      <c r="C28" s="10">
        <f t="shared" si="7"/>
        <v>536563.51</v>
      </c>
      <c r="D28" s="10">
        <f t="shared" si="7"/>
        <v>2053321.76</v>
      </c>
      <c r="E28" s="10">
        <f t="shared" si="7"/>
        <v>4025314.03</v>
      </c>
      <c r="F28" s="10">
        <f t="shared" si="7"/>
        <v>6464045.129999999</v>
      </c>
      <c r="G28" s="10">
        <f t="shared" si="7"/>
        <v>1277223.22</v>
      </c>
      <c r="H28" s="10">
        <f t="shared" si="7"/>
        <v>7883076.1699999999</v>
      </c>
      <c r="I28" s="10">
        <f t="shared" si="7"/>
        <v>10914442.529999999</v>
      </c>
      <c r="J28" s="13">
        <f t="shared" si="7"/>
        <v>33265526.890000001</v>
      </c>
    </row>
    <row r="29" spans="1:10" x14ac:dyDescent="0.25">
      <c r="A29" s="48" t="s">
        <v>129</v>
      </c>
    </row>
    <row r="30" spans="1:10" x14ac:dyDescent="0.25">
      <c r="A30" s="39" t="s">
        <v>748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Normal="100" workbookViewId="0"/>
  </sheetViews>
  <sheetFormatPr baseColWidth="10" defaultRowHeight="15" x14ac:dyDescent="0.25"/>
  <cols>
    <col min="1" max="1" width="26.42578125" style="2" customWidth="1"/>
    <col min="2" max="9" width="16.42578125" style="2" customWidth="1"/>
    <col min="10" max="10" width="12.7109375" style="2" bestFit="1" customWidth="1"/>
    <col min="11" max="16384" width="11.42578125" style="2"/>
  </cols>
  <sheetData>
    <row r="1" spans="1:18" x14ac:dyDescent="0.25">
      <c r="A1" s="1" t="s">
        <v>99</v>
      </c>
    </row>
    <row r="2" spans="1:18" x14ac:dyDescent="0.25">
      <c r="A2" s="3" t="s">
        <v>69</v>
      </c>
    </row>
    <row r="3" spans="1:18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16" t="s">
        <v>85</v>
      </c>
    </row>
    <row r="4" spans="1:18" x14ac:dyDescent="0.25">
      <c r="A4" s="17" t="s">
        <v>86</v>
      </c>
      <c r="B4" s="33"/>
      <c r="C4" s="34"/>
      <c r="D4" s="34"/>
      <c r="E4" s="34"/>
      <c r="F4" s="34"/>
      <c r="G4" s="34"/>
      <c r="H4" s="34"/>
      <c r="I4" s="34"/>
      <c r="J4" s="11"/>
      <c r="K4" s="114"/>
      <c r="L4" s="114"/>
      <c r="M4" s="114"/>
      <c r="N4" s="114"/>
      <c r="O4" s="114"/>
      <c r="P4" s="114"/>
      <c r="Q4" s="114"/>
      <c r="R4" s="114"/>
    </row>
    <row r="5" spans="1:18" x14ac:dyDescent="0.25">
      <c r="A5" s="19" t="s">
        <v>87</v>
      </c>
      <c r="B5" s="35">
        <v>3465.44</v>
      </c>
      <c r="C5" s="5">
        <v>105514.54</v>
      </c>
      <c r="D5" s="5">
        <v>219100.63</v>
      </c>
      <c r="E5" s="5">
        <v>269152.59000000003</v>
      </c>
      <c r="F5" s="5">
        <v>458751.01</v>
      </c>
      <c r="G5" s="5">
        <v>344256.03</v>
      </c>
      <c r="H5" s="5">
        <v>546073.09</v>
      </c>
      <c r="I5" s="5">
        <v>447776.52</v>
      </c>
      <c r="J5" s="12">
        <f t="shared" ref="J5:J16" si="0">SUM(B5:I5)</f>
        <v>2394089.85</v>
      </c>
      <c r="K5" s="114"/>
      <c r="L5" s="114"/>
      <c r="M5" s="114"/>
      <c r="N5" s="114"/>
      <c r="O5" s="114"/>
      <c r="P5" s="114"/>
      <c r="Q5" s="114"/>
      <c r="R5" s="114"/>
    </row>
    <row r="6" spans="1:18" x14ac:dyDescent="0.25">
      <c r="A6" s="19" t="s">
        <v>88</v>
      </c>
      <c r="B6" s="35">
        <v>867.36</v>
      </c>
      <c r="C6" s="5">
        <v>22601.97</v>
      </c>
      <c r="D6" s="5">
        <v>12455.71</v>
      </c>
      <c r="E6" s="5">
        <v>31362.89</v>
      </c>
      <c r="F6" s="5">
        <v>83062.39</v>
      </c>
      <c r="G6" s="5">
        <v>128692.85</v>
      </c>
      <c r="H6" s="5">
        <v>120284.67</v>
      </c>
      <c r="I6" s="5">
        <v>75888.850000000006</v>
      </c>
      <c r="J6" s="12">
        <f t="shared" si="0"/>
        <v>475216.69000000006</v>
      </c>
      <c r="K6" s="114"/>
      <c r="L6" s="114"/>
      <c r="M6" s="114"/>
      <c r="N6" s="114"/>
      <c r="O6" s="114"/>
      <c r="P6" s="114"/>
      <c r="Q6" s="114"/>
      <c r="R6" s="114"/>
    </row>
    <row r="7" spans="1:18" x14ac:dyDescent="0.25">
      <c r="A7" s="19" t="s">
        <v>89</v>
      </c>
      <c r="B7" s="35">
        <v>194.28</v>
      </c>
      <c r="C7" s="5">
        <v>6193.49</v>
      </c>
      <c r="D7" s="5">
        <v>19019.43</v>
      </c>
      <c r="E7" s="5">
        <v>14000.7</v>
      </c>
      <c r="F7" s="5">
        <v>15877.64</v>
      </c>
      <c r="G7" s="5">
        <v>17194.53</v>
      </c>
      <c r="H7" s="5">
        <v>60830.98</v>
      </c>
      <c r="I7" s="5">
        <v>42686.76</v>
      </c>
      <c r="J7" s="12">
        <f t="shared" si="0"/>
        <v>175997.81000000003</v>
      </c>
      <c r="K7" s="114"/>
      <c r="L7" s="114"/>
      <c r="M7" s="114"/>
      <c r="N7" s="114"/>
      <c r="O7" s="114"/>
      <c r="P7" s="114"/>
      <c r="Q7" s="114"/>
      <c r="R7" s="114"/>
    </row>
    <row r="8" spans="1:18" x14ac:dyDescent="0.25">
      <c r="A8" s="19" t="s">
        <v>90</v>
      </c>
      <c r="B8" s="35">
        <v>341.68</v>
      </c>
      <c r="C8" s="5">
        <v>3893.08</v>
      </c>
      <c r="D8" s="5">
        <v>14142.26</v>
      </c>
      <c r="E8" s="5">
        <v>13748.11</v>
      </c>
      <c r="F8" s="5">
        <v>13881.03</v>
      </c>
      <c r="G8" s="5">
        <v>17481.439999999999</v>
      </c>
      <c r="H8" s="5">
        <v>42862.04</v>
      </c>
      <c r="I8" s="5">
        <v>37739.949999999997</v>
      </c>
      <c r="J8" s="12">
        <f t="shared" si="0"/>
        <v>144089.59000000003</v>
      </c>
      <c r="K8" s="114"/>
      <c r="L8" s="114"/>
    </row>
    <row r="9" spans="1:18" x14ac:dyDescent="0.25">
      <c r="A9" s="19" t="s">
        <v>91</v>
      </c>
      <c r="B9" s="35">
        <v>3552.68</v>
      </c>
      <c r="C9" s="5">
        <v>34363.26</v>
      </c>
      <c r="D9" s="5">
        <v>74870.259999999995</v>
      </c>
      <c r="E9" s="5">
        <v>68346.570000000007</v>
      </c>
      <c r="F9" s="5">
        <v>65648.47</v>
      </c>
      <c r="G9" s="5">
        <v>61135.85</v>
      </c>
      <c r="H9" s="5">
        <v>112573.65</v>
      </c>
      <c r="I9" s="5">
        <v>146119.82</v>
      </c>
      <c r="J9" s="12">
        <f t="shared" si="0"/>
        <v>566610.56000000006</v>
      </c>
      <c r="K9" s="114"/>
      <c r="L9" s="114"/>
      <c r="M9" s="114"/>
      <c r="N9" s="114"/>
      <c r="O9" s="114"/>
      <c r="P9" s="114"/>
      <c r="Q9" s="114"/>
      <c r="R9" s="114"/>
    </row>
    <row r="10" spans="1:18" x14ac:dyDescent="0.25">
      <c r="A10" s="19" t="s">
        <v>92</v>
      </c>
      <c r="B10" s="35">
        <v>586.9</v>
      </c>
      <c r="C10" s="5">
        <v>6027.55</v>
      </c>
      <c r="D10" s="5">
        <v>12187.01</v>
      </c>
      <c r="E10" s="5">
        <v>15873.44</v>
      </c>
      <c r="F10" s="5">
        <v>24673.21</v>
      </c>
      <c r="G10" s="5">
        <v>24037.13</v>
      </c>
      <c r="H10" s="5">
        <v>19424.650000000001</v>
      </c>
      <c r="I10" s="5">
        <v>86051.47</v>
      </c>
      <c r="J10" s="12">
        <f t="shared" si="0"/>
        <v>188861.36000000002</v>
      </c>
      <c r="K10" s="114"/>
      <c r="L10" s="114"/>
      <c r="M10" s="114"/>
      <c r="N10" s="114"/>
      <c r="O10" s="114"/>
      <c r="P10" s="114"/>
      <c r="Q10" s="114"/>
      <c r="R10" s="114"/>
    </row>
    <row r="11" spans="1:18" x14ac:dyDescent="0.25">
      <c r="A11" s="19" t="s">
        <v>93</v>
      </c>
      <c r="B11" s="35">
        <v>111.52</v>
      </c>
      <c r="C11" s="5">
        <v>13163.73</v>
      </c>
      <c r="D11" s="5">
        <v>14480.49</v>
      </c>
      <c r="E11" s="5">
        <v>24353.18</v>
      </c>
      <c r="F11" s="5">
        <v>62356.04</v>
      </c>
      <c r="G11" s="5">
        <v>69570.960000000006</v>
      </c>
      <c r="H11" s="5">
        <v>101673.66</v>
      </c>
      <c r="I11" s="5">
        <v>148479.13</v>
      </c>
      <c r="J11" s="12">
        <f t="shared" si="0"/>
        <v>434188.70999999996</v>
      </c>
      <c r="K11" s="114"/>
      <c r="L11" s="114"/>
      <c r="M11" s="114"/>
      <c r="N11" s="114"/>
      <c r="O11" s="114"/>
      <c r="P11" s="114"/>
      <c r="Q11" s="114"/>
      <c r="R11" s="114"/>
    </row>
    <row r="12" spans="1:18" x14ac:dyDescent="0.25">
      <c r="A12" s="19" t="s">
        <v>94</v>
      </c>
      <c r="B12" s="35">
        <v>644.04</v>
      </c>
      <c r="C12" s="5">
        <v>11751.45</v>
      </c>
      <c r="D12" s="5">
        <v>15223.35</v>
      </c>
      <c r="E12" s="5">
        <v>20494.580000000002</v>
      </c>
      <c r="F12" s="5">
        <v>51585.13</v>
      </c>
      <c r="G12" s="5">
        <v>77782.34</v>
      </c>
      <c r="H12" s="5">
        <v>67804.23</v>
      </c>
      <c r="I12" s="5">
        <v>150048.57</v>
      </c>
      <c r="J12" s="12">
        <f t="shared" si="0"/>
        <v>395333.69</v>
      </c>
      <c r="K12" s="114"/>
      <c r="L12" s="114"/>
      <c r="M12" s="114"/>
      <c r="N12" s="114"/>
      <c r="O12" s="114"/>
      <c r="P12" s="114"/>
      <c r="Q12" s="114"/>
      <c r="R12" s="114"/>
    </row>
    <row r="13" spans="1:18" x14ac:dyDescent="0.25">
      <c r="A13" s="19" t="s">
        <v>95</v>
      </c>
      <c r="B13" s="35">
        <v>84.69</v>
      </c>
      <c r="C13" s="5">
        <v>7716.33</v>
      </c>
      <c r="D13" s="5">
        <v>10365.07</v>
      </c>
      <c r="E13" s="5">
        <v>9543.15</v>
      </c>
      <c r="F13" s="5">
        <v>19556.07</v>
      </c>
      <c r="G13" s="5">
        <v>34373.730000000003</v>
      </c>
      <c r="H13" s="5">
        <v>19784.169999999998</v>
      </c>
      <c r="I13" s="5">
        <v>48775.62</v>
      </c>
      <c r="J13" s="12">
        <f t="shared" si="0"/>
        <v>150198.83000000002</v>
      </c>
      <c r="K13" s="114"/>
      <c r="L13" s="114"/>
      <c r="M13" s="114"/>
      <c r="N13" s="114"/>
      <c r="O13" s="114"/>
      <c r="P13" s="114"/>
      <c r="Q13" s="114"/>
      <c r="R13" s="114"/>
    </row>
    <row r="14" spans="1:18" x14ac:dyDescent="0.25">
      <c r="A14" s="19" t="s">
        <v>96</v>
      </c>
      <c r="B14" s="35">
        <v>240.41</v>
      </c>
      <c r="C14" s="5">
        <v>11946.06</v>
      </c>
      <c r="D14" s="5">
        <v>25400.74</v>
      </c>
      <c r="E14" s="5">
        <v>43031.3</v>
      </c>
      <c r="F14" s="5">
        <v>126682.28</v>
      </c>
      <c r="G14" s="5">
        <v>100227.45</v>
      </c>
      <c r="H14" s="5">
        <v>20894.240000000002</v>
      </c>
      <c r="I14" s="5">
        <v>186032.97</v>
      </c>
      <c r="J14" s="12">
        <f t="shared" si="0"/>
        <v>514455.44999999995</v>
      </c>
      <c r="K14" s="114"/>
      <c r="L14" s="114"/>
      <c r="M14" s="114"/>
      <c r="N14" s="114"/>
      <c r="O14" s="114"/>
      <c r="P14" s="114"/>
      <c r="Q14" s="114"/>
      <c r="R14" s="114"/>
    </row>
    <row r="15" spans="1:18" x14ac:dyDescent="0.25">
      <c r="A15" s="19" t="s">
        <v>97</v>
      </c>
      <c r="B15" s="35">
        <v>324.18</v>
      </c>
      <c r="C15" s="5">
        <v>11289.7</v>
      </c>
      <c r="D15" s="5">
        <v>2304.6999999999998</v>
      </c>
      <c r="E15" s="5">
        <v>6225.56</v>
      </c>
      <c r="F15" s="5">
        <v>12896.6</v>
      </c>
      <c r="G15" s="5">
        <v>49940.09</v>
      </c>
      <c r="H15" s="5">
        <v>19571.169999999998</v>
      </c>
      <c r="I15" s="5">
        <v>68459.100000000006</v>
      </c>
      <c r="J15" s="12">
        <f t="shared" si="0"/>
        <v>171011.1</v>
      </c>
      <c r="K15" s="114"/>
      <c r="L15" s="114"/>
      <c r="M15" s="114"/>
      <c r="N15" s="114"/>
      <c r="O15" s="114"/>
      <c r="P15" s="114"/>
      <c r="Q15" s="114"/>
      <c r="R15" s="114"/>
    </row>
    <row r="16" spans="1:18" x14ac:dyDescent="0.25">
      <c r="A16" s="19" t="s">
        <v>98</v>
      </c>
      <c r="B16" s="35">
        <v>395.01</v>
      </c>
      <c r="C16" s="5">
        <v>18913.88</v>
      </c>
      <c r="D16" s="5">
        <v>47139.65</v>
      </c>
      <c r="E16" s="5">
        <v>43765.3</v>
      </c>
      <c r="F16" s="5">
        <v>83364.259999999995</v>
      </c>
      <c r="G16" s="5">
        <v>64784.79</v>
      </c>
      <c r="H16" s="5">
        <v>27297.200000000001</v>
      </c>
      <c r="I16" s="5">
        <v>201051.19</v>
      </c>
      <c r="J16" s="12">
        <f t="shared" si="0"/>
        <v>486711.28</v>
      </c>
      <c r="K16" s="114"/>
      <c r="L16" s="114"/>
      <c r="M16" s="114"/>
      <c r="N16" s="114"/>
      <c r="O16" s="114"/>
      <c r="P16" s="114"/>
      <c r="Q16" s="114"/>
      <c r="R16" s="114"/>
    </row>
    <row r="17" spans="1:18" x14ac:dyDescent="0.25">
      <c r="A17" s="20" t="s">
        <v>85</v>
      </c>
      <c r="B17" s="21">
        <f>SUM(B4:B16)</f>
        <v>10808.190000000002</v>
      </c>
      <c r="C17" s="10">
        <f t="shared" ref="C17:J17" si="1">SUM(C4:C16)</f>
        <v>253375.04</v>
      </c>
      <c r="D17" s="10">
        <f t="shared" si="1"/>
        <v>466689.3</v>
      </c>
      <c r="E17" s="10">
        <f t="shared" si="1"/>
        <v>559897.37000000011</v>
      </c>
      <c r="F17" s="10">
        <f t="shared" si="1"/>
        <v>1018334.13</v>
      </c>
      <c r="G17" s="10">
        <f t="shared" si="1"/>
        <v>989477.19</v>
      </c>
      <c r="H17" s="10">
        <f t="shared" si="1"/>
        <v>1159073.75</v>
      </c>
      <c r="I17" s="10">
        <f t="shared" si="1"/>
        <v>1639109.95</v>
      </c>
      <c r="J17" s="13">
        <f t="shared" si="1"/>
        <v>6096764.9200000009</v>
      </c>
    </row>
    <row r="18" spans="1:18" x14ac:dyDescent="0.25">
      <c r="A18" s="48" t="s">
        <v>298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8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8" x14ac:dyDescent="0.25">
      <c r="A20" s="48" t="str">
        <f>IF(1&lt;2,"Lecture : "&amp;ROUND(F5,0)&amp;" immigrés devenus français par acquisition sont employés. ","")</f>
        <v xml:space="preserve">Lecture : 458751 immigrés devenus français par acquisition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8" x14ac:dyDescent="0.25">
      <c r="A21" s="39" t="s">
        <v>748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8" x14ac:dyDescent="0.25">
      <c r="A22" s="44"/>
      <c r="B22" s="40"/>
      <c r="C22" s="40"/>
      <c r="D22" s="40"/>
      <c r="E22" s="40"/>
      <c r="F22" s="40"/>
      <c r="G22" s="40"/>
      <c r="H22" s="40"/>
      <c r="I22" s="40"/>
      <c r="J22" s="40"/>
      <c r="L22" s="114"/>
      <c r="M22" s="114"/>
      <c r="N22" s="114"/>
      <c r="O22" s="114"/>
      <c r="P22" s="114"/>
      <c r="Q22" s="114"/>
      <c r="R22" s="114"/>
    </row>
    <row r="23" spans="1:18" x14ac:dyDescent="0.25">
      <c r="L23" s="114"/>
      <c r="M23" s="114"/>
      <c r="N23" s="114"/>
      <c r="O23" s="114"/>
      <c r="P23" s="114"/>
      <c r="Q23" s="114"/>
      <c r="R23" s="114"/>
    </row>
    <row r="24" spans="1:18" x14ac:dyDescent="0.25">
      <c r="A24" s="3" t="s">
        <v>70</v>
      </c>
      <c r="L24" s="114"/>
      <c r="M24" s="114"/>
      <c r="N24" s="114"/>
      <c r="O24" s="114"/>
      <c r="P24" s="114"/>
      <c r="Q24" s="114"/>
      <c r="R24" s="114"/>
    </row>
    <row r="25" spans="1:18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16" t="s">
        <v>85</v>
      </c>
      <c r="L25" s="114"/>
      <c r="M25" s="114"/>
      <c r="N25" s="114"/>
      <c r="O25" s="114"/>
      <c r="P25" s="114"/>
      <c r="Q25" s="114"/>
      <c r="R25" s="114"/>
    </row>
    <row r="26" spans="1:18" x14ac:dyDescent="0.25">
      <c r="A26" s="17" t="s">
        <v>86</v>
      </c>
      <c r="B26" s="33">
        <v>414185.97</v>
      </c>
      <c r="C26" s="34">
        <v>1580225.77</v>
      </c>
      <c r="D26" s="34">
        <v>4418642.9800000004</v>
      </c>
      <c r="E26" s="34">
        <v>6828181.0300000003</v>
      </c>
      <c r="F26" s="34">
        <v>7468013.3200000003</v>
      </c>
      <c r="G26" s="34">
        <v>5466202.9800000004</v>
      </c>
      <c r="H26" s="34">
        <v>13080366.689999999</v>
      </c>
      <c r="I26" s="34">
        <v>17968462.66</v>
      </c>
      <c r="J26" s="11">
        <f>SUM(B26:I26)</f>
        <v>57224281.400000006</v>
      </c>
      <c r="K26" s="114"/>
      <c r="L26" s="114"/>
      <c r="M26" s="114"/>
      <c r="N26" s="114"/>
      <c r="O26" s="114"/>
      <c r="P26" s="114"/>
      <c r="Q26" s="114"/>
      <c r="R26" s="114"/>
    </row>
    <row r="27" spans="1:18" x14ac:dyDescent="0.25">
      <c r="A27" s="19" t="s">
        <v>87</v>
      </c>
      <c r="B27" s="35">
        <v>951.83</v>
      </c>
      <c r="C27" s="5">
        <v>15453.36</v>
      </c>
      <c r="D27" s="5">
        <v>48226.67</v>
      </c>
      <c r="E27" s="5">
        <v>76639.149999999994</v>
      </c>
      <c r="F27" s="5">
        <v>86407.35</v>
      </c>
      <c r="G27" s="5">
        <v>55097.86</v>
      </c>
      <c r="H27" s="5">
        <v>90887.12</v>
      </c>
      <c r="I27" s="5">
        <v>164346.71</v>
      </c>
      <c r="J27" s="12">
        <f t="shared" ref="J27:J38" si="2">SUM(B27:I27)</f>
        <v>538010.05000000005</v>
      </c>
      <c r="K27" s="114"/>
      <c r="L27" s="114"/>
    </row>
    <row r="28" spans="1:18" x14ac:dyDescent="0.25">
      <c r="A28" s="19" t="s">
        <v>88</v>
      </c>
      <c r="B28" s="35">
        <v>60.4</v>
      </c>
      <c r="C28" s="5">
        <v>2302.08</v>
      </c>
      <c r="D28" s="5">
        <v>1724.68</v>
      </c>
      <c r="E28" s="5">
        <v>5050.9399999999996</v>
      </c>
      <c r="F28" s="5">
        <v>6990.41</v>
      </c>
      <c r="G28" s="5">
        <v>9702.7900000000009</v>
      </c>
      <c r="H28" s="5">
        <v>837.2</v>
      </c>
      <c r="I28" s="5">
        <v>43151.5</v>
      </c>
      <c r="J28" s="12">
        <f t="shared" si="2"/>
        <v>69820</v>
      </c>
      <c r="K28" s="114"/>
      <c r="L28" s="114"/>
      <c r="M28" s="114"/>
      <c r="N28" s="114"/>
      <c r="O28" s="114"/>
      <c r="P28" s="114"/>
      <c r="Q28" s="114"/>
      <c r="R28" s="114"/>
    </row>
    <row r="29" spans="1:18" x14ac:dyDescent="0.25">
      <c r="A29" s="19" t="s">
        <v>89</v>
      </c>
      <c r="B29" s="35">
        <v>20.2</v>
      </c>
      <c r="C29" s="5">
        <v>848.18</v>
      </c>
      <c r="D29" s="5">
        <v>730.23</v>
      </c>
      <c r="E29" s="5">
        <v>1411.94</v>
      </c>
      <c r="F29" s="5">
        <v>1143.79</v>
      </c>
      <c r="G29" s="5">
        <v>2033.84</v>
      </c>
      <c r="H29" s="5">
        <v>1849.49</v>
      </c>
      <c r="I29" s="5">
        <v>10138.99</v>
      </c>
      <c r="J29" s="12">
        <f t="shared" si="2"/>
        <v>18176.66</v>
      </c>
      <c r="K29" s="114"/>
      <c r="L29" s="114"/>
      <c r="M29" s="114"/>
      <c r="N29" s="114"/>
      <c r="O29" s="114"/>
      <c r="P29" s="114"/>
      <c r="Q29" s="114"/>
      <c r="R29" s="114"/>
    </row>
    <row r="30" spans="1:18" x14ac:dyDescent="0.25">
      <c r="A30" s="19" t="s">
        <v>90</v>
      </c>
      <c r="B30" s="35">
        <v>11.26</v>
      </c>
      <c r="C30" s="5">
        <v>419.08</v>
      </c>
      <c r="D30" s="5">
        <v>766.44</v>
      </c>
      <c r="E30" s="5">
        <v>1162.45</v>
      </c>
      <c r="F30" s="5">
        <v>1060.6300000000001</v>
      </c>
      <c r="G30" s="5">
        <v>1487.67</v>
      </c>
      <c r="H30" s="5">
        <v>795.11</v>
      </c>
      <c r="I30" s="5">
        <v>7616.79</v>
      </c>
      <c r="J30" s="12">
        <f t="shared" si="2"/>
        <v>13319.43</v>
      </c>
      <c r="K30" s="114"/>
      <c r="L30" s="114"/>
      <c r="M30" s="114"/>
      <c r="N30" s="114"/>
      <c r="O30" s="114"/>
      <c r="P30" s="114"/>
      <c r="Q30" s="114"/>
      <c r="R30" s="114"/>
    </row>
    <row r="31" spans="1:18" x14ac:dyDescent="0.25">
      <c r="A31" s="19" t="s">
        <v>91</v>
      </c>
      <c r="B31" s="35">
        <v>55.64</v>
      </c>
      <c r="C31" s="5">
        <v>330.86</v>
      </c>
      <c r="D31" s="5">
        <v>1340.07</v>
      </c>
      <c r="E31" s="5">
        <v>1352.19</v>
      </c>
      <c r="F31" s="5">
        <v>1252.74</v>
      </c>
      <c r="G31" s="5">
        <v>1159.92</v>
      </c>
      <c r="H31" s="5">
        <v>2401.4499999999998</v>
      </c>
      <c r="I31" s="5">
        <v>48568.44</v>
      </c>
      <c r="J31" s="12">
        <f t="shared" si="2"/>
        <v>56461.310000000005</v>
      </c>
      <c r="K31" s="114"/>
    </row>
    <row r="32" spans="1:18" x14ac:dyDescent="0.25">
      <c r="A32" s="19" t="s">
        <v>92</v>
      </c>
      <c r="B32" s="35">
        <v>16.46</v>
      </c>
      <c r="C32" s="5">
        <v>179.47</v>
      </c>
      <c r="D32" s="5">
        <v>492.54</v>
      </c>
      <c r="E32" s="5">
        <v>578.55999999999995</v>
      </c>
      <c r="F32" s="5">
        <v>603.03</v>
      </c>
      <c r="G32" s="5">
        <v>536.91999999999996</v>
      </c>
      <c r="H32" s="5">
        <v>1229.04</v>
      </c>
      <c r="I32" s="5">
        <v>25399.45</v>
      </c>
      <c r="J32" s="12">
        <f t="shared" si="2"/>
        <v>29035.47</v>
      </c>
      <c r="K32" s="114"/>
    </row>
    <row r="33" spans="1:11" x14ac:dyDescent="0.25">
      <c r="A33" s="19" t="s">
        <v>93</v>
      </c>
      <c r="B33" s="35">
        <v>0</v>
      </c>
      <c r="C33" s="5">
        <v>486.33</v>
      </c>
      <c r="D33" s="5">
        <v>412.99</v>
      </c>
      <c r="E33" s="5">
        <v>926.92</v>
      </c>
      <c r="F33" s="5">
        <v>1903.62</v>
      </c>
      <c r="G33" s="5">
        <v>2343.33</v>
      </c>
      <c r="H33" s="5">
        <v>1521.13</v>
      </c>
      <c r="I33" s="5">
        <v>63565.08</v>
      </c>
      <c r="J33" s="12">
        <f t="shared" si="2"/>
        <v>71159.399999999994</v>
      </c>
      <c r="K33" s="114"/>
    </row>
    <row r="34" spans="1:11" x14ac:dyDescent="0.25">
      <c r="A34" s="19" t="s">
        <v>94</v>
      </c>
      <c r="B34" s="35">
        <v>28.27</v>
      </c>
      <c r="C34" s="5">
        <v>219.53</v>
      </c>
      <c r="D34" s="5">
        <v>339.56</v>
      </c>
      <c r="E34" s="5">
        <v>489.72</v>
      </c>
      <c r="F34" s="5">
        <v>868.62</v>
      </c>
      <c r="G34" s="5">
        <v>1061.7</v>
      </c>
      <c r="H34" s="5">
        <v>736.42</v>
      </c>
      <c r="I34" s="5">
        <v>65787.17</v>
      </c>
      <c r="J34" s="12">
        <f t="shared" si="2"/>
        <v>69530.989999999991</v>
      </c>
      <c r="K34" s="114"/>
    </row>
    <row r="35" spans="1:11" x14ac:dyDescent="0.25">
      <c r="A35" s="19" t="s">
        <v>95</v>
      </c>
      <c r="B35" s="35">
        <v>4.8899999999999997</v>
      </c>
      <c r="C35" s="5">
        <v>208.98</v>
      </c>
      <c r="D35" s="5">
        <v>382.43</v>
      </c>
      <c r="E35" s="5">
        <v>442.21</v>
      </c>
      <c r="F35" s="5">
        <v>737.29</v>
      </c>
      <c r="G35" s="5">
        <v>983.5</v>
      </c>
      <c r="H35" s="5">
        <v>309.18</v>
      </c>
      <c r="I35" s="5">
        <v>25803.84</v>
      </c>
      <c r="J35" s="12">
        <f t="shared" si="2"/>
        <v>28872.32</v>
      </c>
      <c r="K35" s="114"/>
    </row>
    <row r="36" spans="1:11" x14ac:dyDescent="0.25">
      <c r="A36" s="19" t="s">
        <v>96</v>
      </c>
      <c r="B36" s="35">
        <v>0</v>
      </c>
      <c r="C36" s="5">
        <v>260.57</v>
      </c>
      <c r="D36" s="5">
        <v>426.28</v>
      </c>
      <c r="E36" s="5">
        <v>546.29</v>
      </c>
      <c r="F36" s="5">
        <v>1409.05</v>
      </c>
      <c r="G36" s="5">
        <v>1061.92</v>
      </c>
      <c r="H36" s="5">
        <v>584.04</v>
      </c>
      <c r="I36" s="5">
        <v>135852.98000000001</v>
      </c>
      <c r="J36" s="12">
        <f t="shared" si="2"/>
        <v>140141.13</v>
      </c>
      <c r="K36" s="114"/>
    </row>
    <row r="37" spans="1:11" x14ac:dyDescent="0.25">
      <c r="A37" s="19" t="s">
        <v>97</v>
      </c>
      <c r="B37" s="35">
        <v>0</v>
      </c>
      <c r="C37" s="5">
        <v>136.5</v>
      </c>
      <c r="D37" s="5">
        <v>68.95</v>
      </c>
      <c r="E37" s="5">
        <v>215.31</v>
      </c>
      <c r="F37" s="5">
        <v>285.11</v>
      </c>
      <c r="G37" s="5">
        <v>634.05999999999995</v>
      </c>
      <c r="H37" s="5">
        <v>135.43</v>
      </c>
      <c r="I37" s="5">
        <v>39503.65</v>
      </c>
      <c r="J37" s="12">
        <f t="shared" si="2"/>
        <v>40979.01</v>
      </c>
      <c r="K37" s="114"/>
    </row>
    <row r="38" spans="1:11" x14ac:dyDescent="0.25">
      <c r="A38" s="19" t="s">
        <v>98</v>
      </c>
      <c r="B38" s="35">
        <v>5.0999999999999996</v>
      </c>
      <c r="C38" s="5">
        <v>176.16</v>
      </c>
      <c r="D38" s="5">
        <v>836.29</v>
      </c>
      <c r="E38" s="5">
        <v>734.45</v>
      </c>
      <c r="F38" s="5">
        <v>843.49</v>
      </c>
      <c r="G38" s="5">
        <v>564.78</v>
      </c>
      <c r="H38" s="5">
        <v>974.75</v>
      </c>
      <c r="I38" s="5">
        <v>66012.44</v>
      </c>
      <c r="J38" s="12">
        <f t="shared" si="2"/>
        <v>70147.460000000006</v>
      </c>
      <c r="K38" s="114"/>
    </row>
    <row r="39" spans="1:11" x14ac:dyDescent="0.25">
      <c r="A39" s="20" t="s">
        <v>85</v>
      </c>
      <c r="B39" s="21">
        <f>SUM(B26:B38)</f>
        <v>415340.02000000008</v>
      </c>
      <c r="C39" s="10">
        <f t="shared" ref="C39" si="3">SUM(C26:C38)</f>
        <v>1601246.8700000003</v>
      </c>
      <c r="D39" s="10">
        <f t="shared" ref="D39" si="4">SUM(D26:D38)</f>
        <v>4474390.1100000013</v>
      </c>
      <c r="E39" s="10">
        <f t="shared" ref="E39" si="5">SUM(E26:E38)</f>
        <v>6917731.1600000011</v>
      </c>
      <c r="F39" s="10">
        <f t="shared" ref="F39" si="6">SUM(F26:F38)</f>
        <v>7571518.4500000011</v>
      </c>
      <c r="G39" s="10">
        <f t="shared" ref="G39" si="7">SUM(G26:G38)</f>
        <v>5542871.2700000005</v>
      </c>
      <c r="H39" s="10">
        <f t="shared" ref="H39" si="8">SUM(H26:H38)</f>
        <v>13182627.049999995</v>
      </c>
      <c r="I39" s="10">
        <f t="shared" ref="I39" si="9">SUM(I26:I38)</f>
        <v>18664209.699999999</v>
      </c>
      <c r="J39" s="13">
        <f t="shared" ref="J39" si="10">SUM(J26:J38)</f>
        <v>58369934.630000003</v>
      </c>
    </row>
    <row r="40" spans="1:11" x14ac:dyDescent="0.25">
      <c r="A40" s="48" t="s">
        <v>129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1" x14ac:dyDescent="0.25">
      <c r="A41" s="48" t="str">
        <f>IF(1&lt;2,"Lecture : "&amp;ROUND(F27,0)&amp;" non immigrés devenus français par acquisition (individus nés en France de nationalité étrangère) sont employés. ","")</f>
        <v xml:space="preserve">Lecture : 86407 non immigrés devenus français par acquisition (individus nés en France de nationalité étrangère) sont employés. 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1" x14ac:dyDescent="0.25">
      <c r="A42" s="39" t="s">
        <v>748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1" x14ac:dyDescent="0.25">
      <c r="A43" s="44"/>
      <c r="B43" s="40"/>
      <c r="C43" s="40"/>
      <c r="D43" s="40"/>
      <c r="E43" s="40"/>
      <c r="F43" s="40"/>
      <c r="G43" s="40"/>
      <c r="H43" s="40"/>
      <c r="I43" s="40"/>
      <c r="J43" s="40"/>
    </row>
    <row r="45" spans="1:11" x14ac:dyDescent="0.25">
      <c r="A45" s="3" t="s">
        <v>28</v>
      </c>
    </row>
    <row r="46" spans="1:11" ht="36" x14ac:dyDescent="0.25">
      <c r="B46" s="14" t="s">
        <v>60</v>
      </c>
      <c r="C46" s="15" t="s">
        <v>61</v>
      </c>
      <c r="D46" s="15" t="s">
        <v>62</v>
      </c>
      <c r="E46" s="15" t="s">
        <v>63</v>
      </c>
      <c r="F46" s="15" t="s">
        <v>64</v>
      </c>
      <c r="G46" s="15" t="s">
        <v>65</v>
      </c>
      <c r="H46" s="15" t="s">
        <v>66</v>
      </c>
      <c r="I46" s="30" t="s">
        <v>67</v>
      </c>
      <c r="J46" s="16" t="s">
        <v>85</v>
      </c>
    </row>
    <row r="47" spans="1:11" x14ac:dyDescent="0.25">
      <c r="A47" s="17" t="s">
        <v>86</v>
      </c>
      <c r="B47" s="33">
        <f t="shared" ref="B47:B60" si="11">B4+B26</f>
        <v>414185.97</v>
      </c>
      <c r="C47" s="34">
        <f t="shared" ref="C47:J47" si="12">C4+C26</f>
        <v>1580225.77</v>
      </c>
      <c r="D47" s="34">
        <f t="shared" si="12"/>
        <v>4418642.9800000004</v>
      </c>
      <c r="E47" s="34">
        <f t="shared" si="12"/>
        <v>6828181.0300000003</v>
      </c>
      <c r="F47" s="34">
        <f t="shared" si="12"/>
        <v>7468013.3200000003</v>
      </c>
      <c r="G47" s="34">
        <f t="shared" si="12"/>
        <v>5466202.9800000004</v>
      </c>
      <c r="H47" s="34">
        <f t="shared" si="12"/>
        <v>13080366.689999999</v>
      </c>
      <c r="I47" s="34">
        <f t="shared" si="12"/>
        <v>17968462.66</v>
      </c>
      <c r="J47" s="11">
        <f t="shared" si="12"/>
        <v>57224281.400000006</v>
      </c>
    </row>
    <row r="48" spans="1:11" x14ac:dyDescent="0.25">
      <c r="A48" s="19" t="s">
        <v>87</v>
      </c>
      <c r="B48" s="35">
        <f t="shared" si="11"/>
        <v>4417.2700000000004</v>
      </c>
      <c r="C48" s="5">
        <f t="shared" ref="C48:J60" si="13">C5+C27</f>
        <v>120967.9</v>
      </c>
      <c r="D48" s="5">
        <f t="shared" si="13"/>
        <v>267327.3</v>
      </c>
      <c r="E48" s="5">
        <f t="shared" si="13"/>
        <v>345791.74</v>
      </c>
      <c r="F48" s="5">
        <f t="shared" si="13"/>
        <v>545158.36</v>
      </c>
      <c r="G48" s="5">
        <f t="shared" si="13"/>
        <v>399353.89</v>
      </c>
      <c r="H48" s="5">
        <f t="shared" si="13"/>
        <v>636960.21</v>
      </c>
      <c r="I48" s="5">
        <f t="shared" si="13"/>
        <v>612123.23</v>
      </c>
      <c r="J48" s="12">
        <f t="shared" si="13"/>
        <v>2932099.9000000004</v>
      </c>
    </row>
    <row r="49" spans="1:10" x14ac:dyDescent="0.25">
      <c r="A49" s="19" t="s">
        <v>88</v>
      </c>
      <c r="B49" s="35">
        <f t="shared" si="11"/>
        <v>927.76</v>
      </c>
      <c r="C49" s="5">
        <f t="shared" si="13"/>
        <v>24904.050000000003</v>
      </c>
      <c r="D49" s="5">
        <f t="shared" si="13"/>
        <v>14180.39</v>
      </c>
      <c r="E49" s="5">
        <f t="shared" si="13"/>
        <v>36413.83</v>
      </c>
      <c r="F49" s="5">
        <f t="shared" si="13"/>
        <v>90052.800000000003</v>
      </c>
      <c r="G49" s="5">
        <f t="shared" si="13"/>
        <v>138395.64000000001</v>
      </c>
      <c r="H49" s="5">
        <f t="shared" si="13"/>
        <v>121121.87</v>
      </c>
      <c r="I49" s="5">
        <f t="shared" si="13"/>
        <v>119040.35</v>
      </c>
      <c r="J49" s="12">
        <f t="shared" si="13"/>
        <v>545036.69000000006</v>
      </c>
    </row>
    <row r="50" spans="1:10" x14ac:dyDescent="0.25">
      <c r="A50" s="19" t="s">
        <v>89</v>
      </c>
      <c r="B50" s="35">
        <f t="shared" si="11"/>
        <v>214.48</v>
      </c>
      <c r="C50" s="5">
        <f t="shared" si="13"/>
        <v>7041.67</v>
      </c>
      <c r="D50" s="5">
        <f t="shared" si="13"/>
        <v>19749.66</v>
      </c>
      <c r="E50" s="5">
        <f t="shared" si="13"/>
        <v>15412.640000000001</v>
      </c>
      <c r="F50" s="5">
        <f t="shared" si="13"/>
        <v>17021.43</v>
      </c>
      <c r="G50" s="5">
        <f t="shared" si="13"/>
        <v>19228.37</v>
      </c>
      <c r="H50" s="5">
        <f t="shared" si="13"/>
        <v>62680.47</v>
      </c>
      <c r="I50" s="5">
        <f t="shared" si="13"/>
        <v>52825.75</v>
      </c>
      <c r="J50" s="12">
        <f t="shared" si="13"/>
        <v>194174.47000000003</v>
      </c>
    </row>
    <row r="51" spans="1:10" x14ac:dyDescent="0.25">
      <c r="A51" s="19" t="s">
        <v>90</v>
      </c>
      <c r="B51" s="35">
        <f t="shared" si="11"/>
        <v>352.94</v>
      </c>
      <c r="C51" s="5">
        <f t="shared" si="13"/>
        <v>4312.16</v>
      </c>
      <c r="D51" s="5">
        <f t="shared" si="13"/>
        <v>14908.7</v>
      </c>
      <c r="E51" s="5">
        <f t="shared" si="13"/>
        <v>14910.560000000001</v>
      </c>
      <c r="F51" s="5">
        <f t="shared" si="13"/>
        <v>14941.66</v>
      </c>
      <c r="G51" s="5">
        <f t="shared" si="13"/>
        <v>18969.11</v>
      </c>
      <c r="H51" s="5">
        <f t="shared" si="13"/>
        <v>43657.15</v>
      </c>
      <c r="I51" s="5">
        <f t="shared" si="13"/>
        <v>45356.74</v>
      </c>
      <c r="J51" s="12">
        <f t="shared" si="13"/>
        <v>157409.02000000002</v>
      </c>
    </row>
    <row r="52" spans="1:10" x14ac:dyDescent="0.25">
      <c r="A52" s="19" t="s">
        <v>91</v>
      </c>
      <c r="B52" s="35">
        <f t="shared" si="11"/>
        <v>3608.3199999999997</v>
      </c>
      <c r="C52" s="5">
        <f t="shared" si="13"/>
        <v>34694.120000000003</v>
      </c>
      <c r="D52" s="5">
        <f t="shared" si="13"/>
        <v>76210.33</v>
      </c>
      <c r="E52" s="5">
        <f t="shared" si="13"/>
        <v>69698.760000000009</v>
      </c>
      <c r="F52" s="5">
        <f t="shared" si="13"/>
        <v>66901.210000000006</v>
      </c>
      <c r="G52" s="5">
        <f t="shared" si="13"/>
        <v>62295.77</v>
      </c>
      <c r="H52" s="5">
        <f t="shared" si="13"/>
        <v>114975.09999999999</v>
      </c>
      <c r="I52" s="5">
        <f t="shared" si="13"/>
        <v>194688.26</v>
      </c>
      <c r="J52" s="12">
        <f t="shared" si="13"/>
        <v>623071.87000000011</v>
      </c>
    </row>
    <row r="53" spans="1:10" x14ac:dyDescent="0.25">
      <c r="A53" s="19" t="s">
        <v>92</v>
      </c>
      <c r="B53" s="35">
        <f t="shared" si="11"/>
        <v>603.36</v>
      </c>
      <c r="C53" s="5">
        <f t="shared" si="13"/>
        <v>6207.02</v>
      </c>
      <c r="D53" s="5">
        <f t="shared" si="13"/>
        <v>12679.550000000001</v>
      </c>
      <c r="E53" s="5">
        <f t="shared" si="13"/>
        <v>16452</v>
      </c>
      <c r="F53" s="5">
        <f t="shared" si="13"/>
        <v>25276.239999999998</v>
      </c>
      <c r="G53" s="5">
        <f t="shared" si="13"/>
        <v>24574.05</v>
      </c>
      <c r="H53" s="5">
        <f t="shared" si="13"/>
        <v>20653.690000000002</v>
      </c>
      <c r="I53" s="5">
        <f t="shared" si="13"/>
        <v>111450.92</v>
      </c>
      <c r="J53" s="12">
        <f t="shared" si="13"/>
        <v>217896.83000000002</v>
      </c>
    </row>
    <row r="54" spans="1:10" x14ac:dyDescent="0.25">
      <c r="A54" s="19" t="s">
        <v>93</v>
      </c>
      <c r="B54" s="35">
        <f t="shared" si="11"/>
        <v>111.52</v>
      </c>
      <c r="C54" s="5">
        <f t="shared" si="13"/>
        <v>13650.06</v>
      </c>
      <c r="D54" s="5">
        <f t="shared" si="13"/>
        <v>14893.48</v>
      </c>
      <c r="E54" s="5">
        <f t="shared" si="13"/>
        <v>25280.1</v>
      </c>
      <c r="F54" s="5">
        <f t="shared" si="13"/>
        <v>64259.66</v>
      </c>
      <c r="G54" s="5">
        <f t="shared" si="13"/>
        <v>71914.290000000008</v>
      </c>
      <c r="H54" s="5">
        <f t="shared" si="13"/>
        <v>103194.79000000001</v>
      </c>
      <c r="I54" s="5">
        <f t="shared" si="13"/>
        <v>212044.21000000002</v>
      </c>
      <c r="J54" s="12">
        <f t="shared" si="13"/>
        <v>505348.11</v>
      </c>
    </row>
    <row r="55" spans="1:10" x14ac:dyDescent="0.25">
      <c r="A55" s="19" t="s">
        <v>94</v>
      </c>
      <c r="B55" s="35">
        <f t="shared" si="11"/>
        <v>672.31</v>
      </c>
      <c r="C55" s="5">
        <f t="shared" si="13"/>
        <v>11970.980000000001</v>
      </c>
      <c r="D55" s="5">
        <f t="shared" si="13"/>
        <v>15562.91</v>
      </c>
      <c r="E55" s="5">
        <f t="shared" si="13"/>
        <v>20984.300000000003</v>
      </c>
      <c r="F55" s="5">
        <f t="shared" si="13"/>
        <v>52453.75</v>
      </c>
      <c r="G55" s="5">
        <f t="shared" si="13"/>
        <v>78844.039999999994</v>
      </c>
      <c r="H55" s="5">
        <f t="shared" si="13"/>
        <v>68540.649999999994</v>
      </c>
      <c r="I55" s="5">
        <f t="shared" si="13"/>
        <v>215835.74</v>
      </c>
      <c r="J55" s="12">
        <f t="shared" si="13"/>
        <v>464864.68</v>
      </c>
    </row>
    <row r="56" spans="1:10" x14ac:dyDescent="0.25">
      <c r="A56" s="19" t="s">
        <v>95</v>
      </c>
      <c r="B56" s="35">
        <f t="shared" si="11"/>
        <v>89.58</v>
      </c>
      <c r="C56" s="5">
        <f t="shared" si="13"/>
        <v>7925.3099999999995</v>
      </c>
      <c r="D56" s="5">
        <f t="shared" si="13"/>
        <v>10747.5</v>
      </c>
      <c r="E56" s="5">
        <f t="shared" si="13"/>
        <v>9985.3599999999988</v>
      </c>
      <c r="F56" s="5">
        <f t="shared" si="13"/>
        <v>20293.36</v>
      </c>
      <c r="G56" s="5">
        <f t="shared" si="13"/>
        <v>35357.230000000003</v>
      </c>
      <c r="H56" s="5">
        <f t="shared" si="13"/>
        <v>20093.349999999999</v>
      </c>
      <c r="I56" s="5">
        <f t="shared" si="13"/>
        <v>74579.460000000006</v>
      </c>
      <c r="J56" s="12">
        <f t="shared" si="13"/>
        <v>179071.15000000002</v>
      </c>
    </row>
    <row r="57" spans="1:10" x14ac:dyDescent="0.25">
      <c r="A57" s="19" t="s">
        <v>96</v>
      </c>
      <c r="B57" s="35">
        <f t="shared" si="11"/>
        <v>240.41</v>
      </c>
      <c r="C57" s="5">
        <f t="shared" si="13"/>
        <v>12206.63</v>
      </c>
      <c r="D57" s="5">
        <f t="shared" si="13"/>
        <v>25827.02</v>
      </c>
      <c r="E57" s="5">
        <f t="shared" si="13"/>
        <v>43577.590000000004</v>
      </c>
      <c r="F57" s="5">
        <f t="shared" si="13"/>
        <v>128091.33</v>
      </c>
      <c r="G57" s="5">
        <f t="shared" si="13"/>
        <v>101289.37</v>
      </c>
      <c r="H57" s="5">
        <f t="shared" si="13"/>
        <v>21478.280000000002</v>
      </c>
      <c r="I57" s="5">
        <f t="shared" si="13"/>
        <v>321885.95</v>
      </c>
      <c r="J57" s="12">
        <f t="shared" si="13"/>
        <v>654596.57999999996</v>
      </c>
    </row>
    <row r="58" spans="1:10" x14ac:dyDescent="0.25">
      <c r="A58" s="19" t="s">
        <v>97</v>
      </c>
      <c r="B58" s="35">
        <f t="shared" si="11"/>
        <v>324.18</v>
      </c>
      <c r="C58" s="5">
        <f t="shared" si="13"/>
        <v>11426.2</v>
      </c>
      <c r="D58" s="5">
        <f t="shared" si="13"/>
        <v>2373.6499999999996</v>
      </c>
      <c r="E58" s="5">
        <f t="shared" si="13"/>
        <v>6440.8700000000008</v>
      </c>
      <c r="F58" s="5">
        <f t="shared" si="13"/>
        <v>13181.710000000001</v>
      </c>
      <c r="G58" s="5">
        <f t="shared" si="13"/>
        <v>50574.149999999994</v>
      </c>
      <c r="H58" s="5">
        <f t="shared" si="13"/>
        <v>19706.599999999999</v>
      </c>
      <c r="I58" s="5">
        <f t="shared" si="13"/>
        <v>107962.75</v>
      </c>
      <c r="J58" s="12">
        <f t="shared" si="13"/>
        <v>211990.11000000002</v>
      </c>
    </row>
    <row r="59" spans="1:10" x14ac:dyDescent="0.25">
      <c r="A59" s="19" t="s">
        <v>98</v>
      </c>
      <c r="B59" s="35">
        <f t="shared" si="11"/>
        <v>400.11</v>
      </c>
      <c r="C59" s="5">
        <f t="shared" si="13"/>
        <v>19090.04</v>
      </c>
      <c r="D59" s="5">
        <f t="shared" si="13"/>
        <v>47975.94</v>
      </c>
      <c r="E59" s="5">
        <f t="shared" si="13"/>
        <v>44499.75</v>
      </c>
      <c r="F59" s="5">
        <f t="shared" si="13"/>
        <v>84207.75</v>
      </c>
      <c r="G59" s="5">
        <f t="shared" si="13"/>
        <v>65349.57</v>
      </c>
      <c r="H59" s="5">
        <f t="shared" si="13"/>
        <v>28271.95</v>
      </c>
      <c r="I59" s="5">
        <f t="shared" si="13"/>
        <v>267063.63</v>
      </c>
      <c r="J59" s="12">
        <f t="shared" si="13"/>
        <v>556858.74</v>
      </c>
    </row>
    <row r="60" spans="1:10" x14ac:dyDescent="0.25">
      <c r="A60" s="20" t="s">
        <v>85</v>
      </c>
      <c r="B60" s="21">
        <f t="shared" si="11"/>
        <v>426148.21000000008</v>
      </c>
      <c r="C60" s="10">
        <f t="shared" si="13"/>
        <v>1854621.9100000004</v>
      </c>
      <c r="D60" s="10">
        <f t="shared" si="13"/>
        <v>4941079.4100000011</v>
      </c>
      <c r="E60" s="10">
        <f t="shared" si="13"/>
        <v>7477628.5300000012</v>
      </c>
      <c r="F60" s="10">
        <f t="shared" si="13"/>
        <v>8589852.5800000019</v>
      </c>
      <c r="G60" s="10">
        <f t="shared" si="13"/>
        <v>6532348.4600000009</v>
      </c>
      <c r="H60" s="10">
        <f t="shared" si="13"/>
        <v>14341700.799999995</v>
      </c>
      <c r="I60" s="10">
        <f t="shared" si="13"/>
        <v>20303319.649999999</v>
      </c>
      <c r="J60" s="13">
        <f t="shared" si="13"/>
        <v>64466699.550000004</v>
      </c>
    </row>
    <row r="61" spans="1:10" x14ac:dyDescent="0.25">
      <c r="A61" s="48" t="s">
        <v>129</v>
      </c>
    </row>
    <row r="62" spans="1:10" x14ac:dyDescent="0.25">
      <c r="A62" s="39" t="s">
        <v>748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/>
  </sheetViews>
  <sheetFormatPr baseColWidth="10" defaultRowHeight="15" x14ac:dyDescent="0.25"/>
  <cols>
    <col min="1" max="1" width="12.85546875" style="2" customWidth="1"/>
    <col min="2" max="4" width="32.42578125" style="2" customWidth="1"/>
    <col min="5" max="5" width="22.140625" style="2" customWidth="1"/>
    <col min="6" max="16384" width="11.42578125" style="2"/>
  </cols>
  <sheetData>
    <row r="1" spans="1:5" x14ac:dyDescent="0.25">
      <c r="A1" s="1" t="s">
        <v>319</v>
      </c>
    </row>
    <row r="2" spans="1:5" x14ac:dyDescent="0.25">
      <c r="A2" s="3" t="s">
        <v>69</v>
      </c>
    </row>
    <row r="3" spans="1:5" ht="24" x14ac:dyDescent="0.25">
      <c r="A3" s="59"/>
      <c r="B3" s="77" t="s">
        <v>305</v>
      </c>
      <c r="C3" s="78" t="s">
        <v>306</v>
      </c>
      <c r="D3" s="79" t="s">
        <v>307</v>
      </c>
      <c r="E3" s="30" t="s">
        <v>85</v>
      </c>
    </row>
    <row r="4" spans="1:5" x14ac:dyDescent="0.25">
      <c r="A4" s="45" t="s">
        <v>308</v>
      </c>
      <c r="B4" s="33">
        <f>For1_H!B4+For1_F!B4</f>
        <v>8772.43</v>
      </c>
      <c r="C4" s="34">
        <f>For1_H!C4+For1_F!C4</f>
        <v>1528.27</v>
      </c>
      <c r="D4" s="82">
        <f>For1_H!D4+For1_F!D4</f>
        <v>338.6</v>
      </c>
      <c r="E4" s="11">
        <f>SUM(B4:D4)</f>
        <v>10639.300000000001</v>
      </c>
    </row>
    <row r="5" spans="1:5" x14ac:dyDescent="0.25">
      <c r="A5" s="46" t="s">
        <v>309</v>
      </c>
      <c r="B5" s="35">
        <f>For1_H!B5+For1_F!B5</f>
        <v>3868.16</v>
      </c>
      <c r="C5" s="5">
        <f>For1_H!C5+For1_F!C5</f>
        <v>8234.81</v>
      </c>
      <c r="D5" s="83">
        <f>For1_H!D5+For1_F!D5</f>
        <v>1025.7200000000003</v>
      </c>
      <c r="E5" s="12">
        <f t="shared" ref="E5:E14" si="0">SUM(B5:D5)</f>
        <v>13128.689999999999</v>
      </c>
    </row>
    <row r="6" spans="1:5" x14ac:dyDescent="0.25">
      <c r="A6" s="46" t="s">
        <v>310</v>
      </c>
      <c r="B6" s="35">
        <f>For1_H!B6+For1_F!B6</f>
        <v>1458.37</v>
      </c>
      <c r="C6" s="5">
        <f>For1_H!C6+For1_F!C6</f>
        <v>12440.16</v>
      </c>
      <c r="D6" s="83">
        <f>For1_H!D6+For1_F!D6</f>
        <v>1984.2000000000003</v>
      </c>
      <c r="E6" s="12">
        <f t="shared" si="0"/>
        <v>15882.73</v>
      </c>
    </row>
    <row r="7" spans="1:5" x14ac:dyDescent="0.25">
      <c r="A7" s="46" t="s">
        <v>311</v>
      </c>
      <c r="B7" s="35">
        <f>For1_H!B7+For1_F!B7</f>
        <v>1373.5</v>
      </c>
      <c r="C7" s="5">
        <f>For1_H!C7+For1_F!C7</f>
        <v>14764.75</v>
      </c>
      <c r="D7" s="83">
        <f>For1_H!D7+For1_F!D7</f>
        <v>2136.42</v>
      </c>
      <c r="E7" s="12">
        <f t="shared" si="0"/>
        <v>18274.669999999998</v>
      </c>
    </row>
    <row r="8" spans="1:5" x14ac:dyDescent="0.25">
      <c r="A8" s="46" t="s">
        <v>312</v>
      </c>
      <c r="B8" s="35">
        <f>For1_H!B8+For1_F!B8</f>
        <v>4710.8600000000006</v>
      </c>
      <c r="C8" s="5">
        <f>For1_H!C8+For1_F!C8</f>
        <v>96065.19</v>
      </c>
      <c r="D8" s="83">
        <f>For1_H!D8+For1_F!D8</f>
        <v>16075.150000000001</v>
      </c>
      <c r="E8" s="12">
        <f t="shared" si="0"/>
        <v>116851.20000000001</v>
      </c>
    </row>
    <row r="9" spans="1:5" x14ac:dyDescent="0.25">
      <c r="A9" s="46" t="s">
        <v>313</v>
      </c>
      <c r="B9" s="35">
        <f>For1_H!B9+For1_F!B9</f>
        <v>4073.99</v>
      </c>
      <c r="C9" s="5">
        <f>For1_H!C9+For1_F!C9</f>
        <v>81385.31</v>
      </c>
      <c r="D9" s="83">
        <f>For1_H!D9+For1_F!D9</f>
        <v>30676.26</v>
      </c>
      <c r="E9" s="12">
        <f t="shared" si="0"/>
        <v>116135.56</v>
      </c>
    </row>
    <row r="10" spans="1:5" x14ac:dyDescent="0.25">
      <c r="A10" s="46" t="s">
        <v>314</v>
      </c>
      <c r="B10" s="35">
        <f>For1_H!B10+For1_F!B10</f>
        <v>9320.119999999999</v>
      </c>
      <c r="C10" s="5">
        <f>For1_H!C10+For1_F!C10</f>
        <v>58229.22</v>
      </c>
      <c r="D10" s="83">
        <f>For1_H!D10+For1_F!D10</f>
        <v>43650.22</v>
      </c>
      <c r="E10" s="12">
        <f t="shared" si="0"/>
        <v>111199.56</v>
      </c>
    </row>
    <row r="11" spans="1:5" x14ac:dyDescent="0.25">
      <c r="A11" s="46" t="s">
        <v>315</v>
      </c>
      <c r="B11" s="35">
        <f>For1_H!B11+For1_F!B11</f>
        <v>175731.76</v>
      </c>
      <c r="C11" s="5">
        <f>For1_H!C11+For1_F!C11</f>
        <v>135792.54</v>
      </c>
      <c r="D11" s="83">
        <f>For1_H!D11+For1_F!D11</f>
        <v>89407.64</v>
      </c>
      <c r="E11" s="12">
        <f t="shared" si="0"/>
        <v>400931.94000000006</v>
      </c>
    </row>
    <row r="12" spans="1:5" x14ac:dyDescent="0.25">
      <c r="A12" s="46" t="s">
        <v>8</v>
      </c>
      <c r="B12" s="35">
        <f>For1_H!B12+For1_F!B12</f>
        <v>360496.33999999997</v>
      </c>
      <c r="C12" s="5">
        <f>For1_H!C12+For1_F!C12</f>
        <v>41416.74</v>
      </c>
      <c r="D12" s="83">
        <f>For1_H!D12+For1_F!D12</f>
        <v>30285.479999999996</v>
      </c>
      <c r="E12" s="12">
        <f t="shared" si="0"/>
        <v>432198.55999999994</v>
      </c>
    </row>
    <row r="13" spans="1:5" x14ac:dyDescent="0.25">
      <c r="A13" s="46" t="s">
        <v>316</v>
      </c>
      <c r="B13" s="84">
        <f>For1_H!B13+For1_F!B13</f>
        <v>4731432.3900000006</v>
      </c>
      <c r="C13" s="85">
        <f>For1_H!C13+For1_F!C13</f>
        <v>55778</v>
      </c>
      <c r="D13" s="86">
        <f>For1_H!D13+For1_F!D13</f>
        <v>59885.62000000001</v>
      </c>
      <c r="E13" s="12">
        <f t="shared" si="0"/>
        <v>4847096.0100000007</v>
      </c>
    </row>
    <row r="14" spans="1:5" x14ac:dyDescent="0.25">
      <c r="A14" s="76" t="s">
        <v>85</v>
      </c>
      <c r="B14" s="87">
        <f>SUM(B4:B13)</f>
        <v>5301237.9200000009</v>
      </c>
      <c r="C14" s="88">
        <f t="shared" ref="C14:D14" si="1">SUM(C4:C13)</f>
        <v>505634.99</v>
      </c>
      <c r="D14" s="89">
        <f t="shared" si="1"/>
        <v>275465.31</v>
      </c>
      <c r="E14" s="13">
        <f t="shared" si="0"/>
        <v>6082338.2200000007</v>
      </c>
    </row>
    <row r="15" spans="1:5" x14ac:dyDescent="0.25">
      <c r="A15" s="48" t="s">
        <v>297</v>
      </c>
    </row>
    <row r="16" spans="1:5" x14ac:dyDescent="0.25">
      <c r="A16" s="48" t="s">
        <v>129</v>
      </c>
    </row>
    <row r="17" spans="1:5" x14ac:dyDescent="0.25">
      <c r="A17" s="39" t="s">
        <v>744</v>
      </c>
    </row>
    <row r="19" spans="1:5" x14ac:dyDescent="0.25">
      <c r="A19" s="3" t="s">
        <v>70</v>
      </c>
    </row>
    <row r="20" spans="1:5" ht="24" x14ac:dyDescent="0.25">
      <c r="A20" s="59"/>
      <c r="B20" s="77" t="s">
        <v>305</v>
      </c>
      <c r="C20" s="78" t="s">
        <v>306</v>
      </c>
      <c r="D20" s="79" t="s">
        <v>307</v>
      </c>
      <c r="E20" s="30" t="s">
        <v>85</v>
      </c>
    </row>
    <row r="21" spans="1:5" x14ac:dyDescent="0.25">
      <c r="A21" s="45" t="s">
        <v>308</v>
      </c>
      <c r="B21" s="33">
        <f>For1_H!B21+For1_F!B21</f>
        <v>617841.91999999993</v>
      </c>
      <c r="C21" s="34">
        <f>For1_H!C21+For1_F!C21</f>
        <v>100607.48999999999</v>
      </c>
      <c r="D21" s="82">
        <f>For1_H!D21+For1_F!D21</f>
        <v>20802.730000000003</v>
      </c>
      <c r="E21" s="11">
        <f>SUM(B21:D21)</f>
        <v>739252.1399999999</v>
      </c>
    </row>
    <row r="22" spans="1:5" x14ac:dyDescent="0.25">
      <c r="A22" s="46" t="s">
        <v>309</v>
      </c>
      <c r="B22" s="35">
        <f>For1_H!B22+For1_F!B22</f>
        <v>106824.72</v>
      </c>
      <c r="C22" s="5">
        <f>For1_H!C22+For1_F!C22</f>
        <v>541895.87</v>
      </c>
      <c r="D22" s="83">
        <f>For1_H!D22+For1_F!D22</f>
        <v>104592.70999999999</v>
      </c>
      <c r="E22" s="12">
        <f t="shared" ref="E22:E31" si="2">SUM(B22:D22)</f>
        <v>753313.29999999993</v>
      </c>
    </row>
    <row r="23" spans="1:5" x14ac:dyDescent="0.25">
      <c r="A23" s="46" t="s">
        <v>310</v>
      </c>
      <c r="B23" s="35">
        <f>For1_H!B23+For1_F!B23</f>
        <v>40705.39</v>
      </c>
      <c r="C23" s="5">
        <f>For1_H!C23+For1_F!C23</f>
        <v>595458.42999999993</v>
      </c>
      <c r="D23" s="83">
        <f>For1_H!D23+For1_F!D23</f>
        <v>125425.84</v>
      </c>
      <c r="E23" s="12">
        <f t="shared" si="2"/>
        <v>761589.65999999992</v>
      </c>
    </row>
    <row r="24" spans="1:5" x14ac:dyDescent="0.25">
      <c r="A24" s="46" t="s">
        <v>311</v>
      </c>
      <c r="B24" s="35">
        <f>For1_H!B24+For1_F!B24</f>
        <v>30967.360000000001</v>
      </c>
      <c r="C24" s="5">
        <f>For1_H!C24+For1_F!C24</f>
        <v>610081.13</v>
      </c>
      <c r="D24" s="83">
        <f>For1_H!D24+For1_F!D24</f>
        <v>132127.96</v>
      </c>
      <c r="E24" s="12">
        <f t="shared" si="2"/>
        <v>773176.45</v>
      </c>
    </row>
    <row r="25" spans="1:5" x14ac:dyDescent="0.25">
      <c r="A25" s="46" t="s">
        <v>312</v>
      </c>
      <c r="B25" s="35">
        <f>For1_H!B25+For1_F!B25</f>
        <v>81267.14</v>
      </c>
      <c r="C25" s="5">
        <f>For1_H!C25+For1_F!C25</f>
        <v>3030204.8200000003</v>
      </c>
      <c r="D25" s="83">
        <f>For1_H!D25+For1_F!D25</f>
        <v>762241.54</v>
      </c>
      <c r="E25" s="12">
        <f t="shared" si="2"/>
        <v>3873713.5000000005</v>
      </c>
    </row>
    <row r="26" spans="1:5" x14ac:dyDescent="0.25">
      <c r="A26" s="46" t="s">
        <v>313</v>
      </c>
      <c r="B26" s="35">
        <f>For1_H!B26+For1_F!B26</f>
        <v>42759.040000000001</v>
      </c>
      <c r="C26" s="5">
        <f>For1_H!C26+For1_F!C26</f>
        <v>1635604.75</v>
      </c>
      <c r="D26" s="83">
        <f>For1_H!D26+For1_F!D26</f>
        <v>1375691.02</v>
      </c>
      <c r="E26" s="12">
        <f t="shared" si="2"/>
        <v>3054054.81</v>
      </c>
    </row>
    <row r="27" spans="1:5" x14ac:dyDescent="0.25">
      <c r="A27" s="46" t="s">
        <v>314</v>
      </c>
      <c r="B27" s="35">
        <f>For1_H!B27+For1_F!B27</f>
        <v>83508.56</v>
      </c>
      <c r="C27" s="5">
        <f>For1_H!C27+For1_F!C27</f>
        <v>732850.9</v>
      </c>
      <c r="D27" s="83">
        <f>For1_H!D27+For1_F!D27</f>
        <v>1444615.24</v>
      </c>
      <c r="E27" s="12">
        <f t="shared" si="2"/>
        <v>2260974.7000000002</v>
      </c>
    </row>
    <row r="28" spans="1:5" x14ac:dyDescent="0.25">
      <c r="A28" s="46" t="s">
        <v>315</v>
      </c>
      <c r="B28" s="35">
        <f>For1_H!B28+For1_F!B28</f>
        <v>2292821.0700000003</v>
      </c>
      <c r="C28" s="5">
        <f>For1_H!C28+For1_F!C28</f>
        <v>1119294.9300000002</v>
      </c>
      <c r="D28" s="83">
        <f>For1_H!D28+For1_F!D28</f>
        <v>1401840.6900000002</v>
      </c>
      <c r="E28" s="12">
        <f t="shared" si="2"/>
        <v>4813956.6900000004</v>
      </c>
    </row>
    <row r="29" spans="1:5" x14ac:dyDescent="0.25">
      <c r="A29" s="46" t="s">
        <v>8</v>
      </c>
      <c r="B29" s="35">
        <f>For1_H!B29+For1_F!B29</f>
        <v>3128672.9699999997</v>
      </c>
      <c r="C29" s="5">
        <f>For1_H!C29+For1_F!C29</f>
        <v>102517.13</v>
      </c>
      <c r="D29" s="83">
        <f>For1_H!D29+For1_F!D29</f>
        <v>131207.67999999999</v>
      </c>
      <c r="E29" s="12">
        <f t="shared" si="2"/>
        <v>3362397.78</v>
      </c>
    </row>
    <row r="30" spans="1:5" x14ac:dyDescent="0.25">
      <c r="A30" s="46" t="s">
        <v>316</v>
      </c>
      <c r="B30" s="84">
        <f>For1_H!B30+For1_F!B30</f>
        <v>36273646.899999999</v>
      </c>
      <c r="C30" s="85">
        <f>For1_H!C30+For1_F!C30</f>
        <v>101661.91</v>
      </c>
      <c r="D30" s="86">
        <f>For1_H!D30+For1_F!D30</f>
        <v>177095.93</v>
      </c>
      <c r="E30" s="12">
        <f t="shared" si="2"/>
        <v>36552404.739999995</v>
      </c>
    </row>
    <row r="31" spans="1:5" x14ac:dyDescent="0.25">
      <c r="A31" s="76" t="s">
        <v>85</v>
      </c>
      <c r="B31" s="87">
        <f>SUM(B21:B30)</f>
        <v>42699015.07</v>
      </c>
      <c r="C31" s="88">
        <f t="shared" ref="C31:D31" si="3">SUM(C21:C30)</f>
        <v>8570177.3600000013</v>
      </c>
      <c r="D31" s="89">
        <f t="shared" si="3"/>
        <v>5675641.3399999999</v>
      </c>
      <c r="E31" s="13">
        <f t="shared" si="2"/>
        <v>56944833.769999996</v>
      </c>
    </row>
    <row r="32" spans="1:5" x14ac:dyDescent="0.25">
      <c r="A32" s="48" t="s">
        <v>129</v>
      </c>
    </row>
    <row r="33" spans="1:5" x14ac:dyDescent="0.25">
      <c r="A33" s="39" t="s">
        <v>744</v>
      </c>
    </row>
    <row r="35" spans="1:5" x14ac:dyDescent="0.25">
      <c r="A35" s="3" t="s">
        <v>28</v>
      </c>
    </row>
    <row r="36" spans="1:5" ht="24" x14ac:dyDescent="0.25">
      <c r="A36" s="59"/>
      <c r="B36" s="77" t="s">
        <v>305</v>
      </c>
      <c r="C36" s="78" t="s">
        <v>306</v>
      </c>
      <c r="D36" s="79" t="s">
        <v>307</v>
      </c>
      <c r="E36" s="30" t="s">
        <v>85</v>
      </c>
    </row>
    <row r="37" spans="1:5" x14ac:dyDescent="0.25">
      <c r="A37" s="45" t="s">
        <v>308</v>
      </c>
      <c r="B37" s="33">
        <f>B4+B21</f>
        <v>626614.35</v>
      </c>
      <c r="C37" s="34">
        <f>C4+C21</f>
        <v>102135.76</v>
      </c>
      <c r="D37" s="82">
        <f>D4+D21</f>
        <v>21141.33</v>
      </c>
      <c r="E37" s="11">
        <f>SUM(B37:D37)</f>
        <v>749891.44</v>
      </c>
    </row>
    <row r="38" spans="1:5" x14ac:dyDescent="0.25">
      <c r="A38" s="46" t="s">
        <v>309</v>
      </c>
      <c r="B38" s="35">
        <f>B5+B22</f>
        <v>110692.88</v>
      </c>
      <c r="C38" s="5">
        <f>C5+C22</f>
        <v>550130.68000000005</v>
      </c>
      <c r="D38" s="83">
        <f>D5+D22</f>
        <v>105618.43</v>
      </c>
      <c r="E38" s="12">
        <f t="shared" ref="E38:E47" si="4">SUM(B38:D38)</f>
        <v>766441.99</v>
      </c>
    </row>
    <row r="39" spans="1:5" x14ac:dyDescent="0.25">
      <c r="A39" s="46" t="s">
        <v>310</v>
      </c>
      <c r="B39" s="35">
        <f>B6+B23</f>
        <v>42163.76</v>
      </c>
      <c r="C39" s="5">
        <f>C6+C23</f>
        <v>607898.59</v>
      </c>
      <c r="D39" s="83">
        <f>D6+D23</f>
        <v>127410.04</v>
      </c>
      <c r="E39" s="12">
        <f t="shared" si="4"/>
        <v>777472.39</v>
      </c>
    </row>
    <row r="40" spans="1:5" x14ac:dyDescent="0.25">
      <c r="A40" s="46" t="s">
        <v>311</v>
      </c>
      <c r="B40" s="35">
        <f>B7+B24</f>
        <v>32340.86</v>
      </c>
      <c r="C40" s="5">
        <f>C7+C24</f>
        <v>624845.88</v>
      </c>
      <c r="D40" s="83">
        <f>D7+D24</f>
        <v>134264.38</v>
      </c>
      <c r="E40" s="12">
        <f t="shared" si="4"/>
        <v>791451.12</v>
      </c>
    </row>
    <row r="41" spans="1:5" x14ac:dyDescent="0.25">
      <c r="A41" s="46" t="s">
        <v>312</v>
      </c>
      <c r="B41" s="35">
        <f>B8+B25</f>
        <v>85978</v>
      </c>
      <c r="C41" s="5">
        <f>C8+C25</f>
        <v>3126270.0100000002</v>
      </c>
      <c r="D41" s="83">
        <f>D8+D25</f>
        <v>778316.69000000006</v>
      </c>
      <c r="E41" s="12">
        <f t="shared" si="4"/>
        <v>3990564.7</v>
      </c>
    </row>
    <row r="42" spans="1:5" x14ac:dyDescent="0.25">
      <c r="A42" s="46" t="s">
        <v>313</v>
      </c>
      <c r="B42" s="35">
        <f>B9+B26</f>
        <v>46833.03</v>
      </c>
      <c r="C42" s="5">
        <f>C9+C26</f>
        <v>1716990.06</v>
      </c>
      <c r="D42" s="83">
        <f>D9+D26</f>
        <v>1406367.28</v>
      </c>
      <c r="E42" s="12">
        <f t="shared" si="4"/>
        <v>3170190.37</v>
      </c>
    </row>
    <row r="43" spans="1:5" x14ac:dyDescent="0.25">
      <c r="A43" s="46" t="s">
        <v>314</v>
      </c>
      <c r="B43" s="35">
        <f>B10+B27</f>
        <v>92828.68</v>
      </c>
      <c r="C43" s="5">
        <f>C10+C27</f>
        <v>791080.12</v>
      </c>
      <c r="D43" s="83">
        <f>D10+D27</f>
        <v>1488265.46</v>
      </c>
      <c r="E43" s="12">
        <f t="shared" si="4"/>
        <v>2372174.2599999998</v>
      </c>
    </row>
    <row r="44" spans="1:5" x14ac:dyDescent="0.25">
      <c r="A44" s="46" t="s">
        <v>315</v>
      </c>
      <c r="B44" s="35">
        <f>B11+B28</f>
        <v>2468552.83</v>
      </c>
      <c r="C44" s="5">
        <f>C11+C28</f>
        <v>1255087.4700000002</v>
      </c>
      <c r="D44" s="83">
        <f>D11+D28</f>
        <v>1491248.33</v>
      </c>
      <c r="E44" s="12">
        <f t="shared" si="4"/>
        <v>5214888.6300000008</v>
      </c>
    </row>
    <row r="45" spans="1:5" x14ac:dyDescent="0.25">
      <c r="A45" s="46" t="s">
        <v>8</v>
      </c>
      <c r="B45" s="35">
        <f>B12+B29</f>
        <v>3489169.3099999996</v>
      </c>
      <c r="C45" s="5">
        <f>C12+C29</f>
        <v>143933.87</v>
      </c>
      <c r="D45" s="83">
        <f>D12+D29</f>
        <v>161493.15999999997</v>
      </c>
      <c r="E45" s="12">
        <f t="shared" si="4"/>
        <v>3794596.34</v>
      </c>
    </row>
    <row r="46" spans="1:5" x14ac:dyDescent="0.25">
      <c r="A46" s="46" t="s">
        <v>316</v>
      </c>
      <c r="B46" s="84">
        <f>B13+B30</f>
        <v>41005079.289999999</v>
      </c>
      <c r="C46" s="85">
        <f>C13+C30</f>
        <v>157439.91</v>
      </c>
      <c r="D46" s="86">
        <f>D13+D30</f>
        <v>236981.55</v>
      </c>
      <c r="E46" s="12">
        <f t="shared" si="4"/>
        <v>41399500.749999993</v>
      </c>
    </row>
    <row r="47" spans="1:5" x14ac:dyDescent="0.25">
      <c r="A47" s="76" t="s">
        <v>85</v>
      </c>
      <c r="B47" s="87">
        <f>SUM(B37:B46)</f>
        <v>48000252.989999995</v>
      </c>
      <c r="C47" s="88">
        <f t="shared" ref="C47:D47" si="5">SUM(C37:C46)</f>
        <v>9075812.3499999996</v>
      </c>
      <c r="D47" s="89">
        <f t="shared" si="5"/>
        <v>5951106.6500000004</v>
      </c>
      <c r="E47" s="13">
        <f t="shared" si="4"/>
        <v>63027171.989999995</v>
      </c>
    </row>
    <row r="48" spans="1:5" x14ac:dyDescent="0.25">
      <c r="A48" s="48" t="s">
        <v>129</v>
      </c>
    </row>
    <row r="49" spans="1:1" x14ac:dyDescent="0.25">
      <c r="A49" s="39" t="s">
        <v>744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zoomScaleNormal="100" workbookViewId="0"/>
  </sheetViews>
  <sheetFormatPr baseColWidth="10" defaultRowHeight="15" x14ac:dyDescent="0.25"/>
  <cols>
    <col min="1" max="1" width="33.5703125" style="119" bestFit="1" customWidth="1"/>
    <col min="2" max="2" width="12.85546875" style="118" bestFit="1" customWidth="1"/>
    <col min="3" max="16384" width="11.42578125" style="2"/>
  </cols>
  <sheetData>
    <row r="1" spans="1:2" x14ac:dyDescent="0.25">
      <c r="A1" s="115" t="s">
        <v>346</v>
      </c>
    </row>
    <row r="2" spans="1:2" ht="15" customHeight="1" x14ac:dyDescent="0.25"/>
    <row r="3" spans="1:2" x14ac:dyDescent="0.25">
      <c r="A3" s="122" t="s">
        <v>347</v>
      </c>
      <c r="B3" s="123" t="s">
        <v>85</v>
      </c>
    </row>
    <row r="4" spans="1:2" x14ac:dyDescent="0.25">
      <c r="A4" s="120" t="s">
        <v>521</v>
      </c>
      <c r="B4" s="144">
        <v>13799.29</v>
      </c>
    </row>
    <row r="5" spans="1:2" x14ac:dyDescent="0.25">
      <c r="A5" s="120" t="s">
        <v>692</v>
      </c>
      <c r="B5" s="144">
        <v>5862.2420000000002</v>
      </c>
    </row>
    <row r="6" spans="1:2" x14ac:dyDescent="0.25">
      <c r="A6" s="120" t="s">
        <v>522</v>
      </c>
      <c r="B6" s="144">
        <v>19371.169999999998</v>
      </c>
    </row>
    <row r="7" spans="1:2" x14ac:dyDescent="0.25">
      <c r="A7" s="120" t="s">
        <v>105</v>
      </c>
      <c r="B7" s="144">
        <v>1382170</v>
      </c>
    </row>
    <row r="8" spans="1:2" x14ac:dyDescent="0.25">
      <c r="A8" s="120" t="s">
        <v>283</v>
      </c>
      <c r="B8" s="144">
        <v>206283.3</v>
      </c>
    </row>
    <row r="9" spans="1:2" x14ac:dyDescent="0.25">
      <c r="A9" s="120" t="s">
        <v>523</v>
      </c>
      <c r="B9" s="144">
        <v>1533.5609999999999</v>
      </c>
    </row>
    <row r="10" spans="1:2" x14ac:dyDescent="0.25">
      <c r="A10" s="120" t="s">
        <v>524</v>
      </c>
      <c r="B10" s="144">
        <v>22283.24</v>
      </c>
    </row>
    <row r="11" spans="1:2" x14ac:dyDescent="0.25">
      <c r="A11" s="120" t="s">
        <v>677</v>
      </c>
      <c r="B11" s="144" t="s">
        <v>749</v>
      </c>
    </row>
    <row r="12" spans="1:2" x14ac:dyDescent="0.25">
      <c r="A12" s="120" t="s">
        <v>525</v>
      </c>
      <c r="B12" s="144" t="s">
        <v>749</v>
      </c>
    </row>
    <row r="13" spans="1:2" x14ac:dyDescent="0.25">
      <c r="A13" s="120" t="s">
        <v>682</v>
      </c>
      <c r="B13" s="144">
        <v>2850.2330000000002</v>
      </c>
    </row>
    <row r="14" spans="1:2" x14ac:dyDescent="0.25">
      <c r="A14" s="120" t="s">
        <v>527</v>
      </c>
      <c r="B14" s="144">
        <v>14364.91</v>
      </c>
    </row>
    <row r="15" spans="1:2" x14ac:dyDescent="0.25">
      <c r="A15" s="120" t="s">
        <v>533</v>
      </c>
      <c r="B15" s="144">
        <v>31299.78</v>
      </c>
    </row>
    <row r="16" spans="1:2" x14ac:dyDescent="0.25">
      <c r="A16" s="120" t="s">
        <v>649</v>
      </c>
      <c r="B16" s="144" t="s">
        <v>749</v>
      </c>
    </row>
    <row r="17" spans="1:2" x14ac:dyDescent="0.25">
      <c r="A17" s="120" t="s">
        <v>528</v>
      </c>
      <c r="B17" s="144">
        <v>7212.7190000000001</v>
      </c>
    </row>
    <row r="18" spans="1:2" x14ac:dyDescent="0.25">
      <c r="A18" s="120" t="s">
        <v>529</v>
      </c>
      <c r="B18" s="144">
        <v>10708.66</v>
      </c>
    </row>
    <row r="19" spans="1:2" x14ac:dyDescent="0.25">
      <c r="A19" s="120" t="s">
        <v>526</v>
      </c>
      <c r="B19" s="144">
        <v>5905.8149999999996</v>
      </c>
    </row>
    <row r="20" spans="1:2" x14ac:dyDescent="0.25">
      <c r="A20" s="120" t="s">
        <v>530</v>
      </c>
      <c r="B20" s="144" t="s">
        <v>749</v>
      </c>
    </row>
    <row r="21" spans="1:2" x14ac:dyDescent="0.25">
      <c r="A21" s="120" t="s">
        <v>531</v>
      </c>
      <c r="B21" s="144" t="s">
        <v>749</v>
      </c>
    </row>
    <row r="22" spans="1:2" x14ac:dyDescent="0.25">
      <c r="A22" s="120" t="s">
        <v>532</v>
      </c>
      <c r="B22" s="144">
        <v>13690.13</v>
      </c>
    </row>
    <row r="23" spans="1:2" x14ac:dyDescent="0.25">
      <c r="A23" s="120" t="s">
        <v>534</v>
      </c>
      <c r="B23" s="144" t="s">
        <v>749</v>
      </c>
    </row>
    <row r="24" spans="1:2" x14ac:dyDescent="0.25">
      <c r="A24" s="120" t="s">
        <v>284</v>
      </c>
      <c r="B24" s="144">
        <v>153984.1</v>
      </c>
    </row>
    <row r="25" spans="1:2" x14ac:dyDescent="0.25">
      <c r="A25" s="120" t="s">
        <v>541</v>
      </c>
      <c r="B25" s="144" t="s">
        <v>749</v>
      </c>
    </row>
    <row r="26" spans="1:2" x14ac:dyDescent="0.25">
      <c r="A26" s="120" t="s">
        <v>570</v>
      </c>
      <c r="B26" s="144">
        <v>23327.55</v>
      </c>
    </row>
    <row r="27" spans="1:2" x14ac:dyDescent="0.25">
      <c r="A27" s="120" t="s">
        <v>535</v>
      </c>
      <c r="B27" s="144" t="s">
        <v>749</v>
      </c>
    </row>
    <row r="28" spans="1:2" x14ac:dyDescent="0.25">
      <c r="A28" s="120" t="s">
        <v>536</v>
      </c>
      <c r="B28" s="144" t="s">
        <v>749</v>
      </c>
    </row>
    <row r="29" spans="1:2" x14ac:dyDescent="0.25">
      <c r="A29" s="120" t="s">
        <v>548</v>
      </c>
      <c r="B29" s="144">
        <v>4687.7809999999999</v>
      </c>
    </row>
    <row r="30" spans="1:2" x14ac:dyDescent="0.25">
      <c r="A30" s="120" t="s">
        <v>537</v>
      </c>
      <c r="B30" s="144">
        <v>3741.2890000000002</v>
      </c>
    </row>
    <row r="31" spans="1:2" x14ac:dyDescent="0.25">
      <c r="A31" s="120" t="s">
        <v>538</v>
      </c>
      <c r="B31" s="144">
        <v>15540.34</v>
      </c>
    </row>
    <row r="32" spans="1:2" x14ac:dyDescent="0.25">
      <c r="A32" s="120" t="s">
        <v>539</v>
      </c>
      <c r="B32" s="144" t="s">
        <v>749</v>
      </c>
    </row>
    <row r="33" spans="1:2" x14ac:dyDescent="0.25">
      <c r="A33" s="120" t="s">
        <v>540</v>
      </c>
      <c r="B33" s="144">
        <v>70526.720000000001</v>
      </c>
    </row>
    <row r="34" spans="1:2" x14ac:dyDescent="0.25">
      <c r="A34" s="120" t="s">
        <v>544</v>
      </c>
      <c r="B34" s="144" t="s">
        <v>749</v>
      </c>
    </row>
    <row r="35" spans="1:2" x14ac:dyDescent="0.25">
      <c r="A35" s="120" t="s">
        <v>545</v>
      </c>
      <c r="B35" s="144">
        <v>27922.720000000001</v>
      </c>
    </row>
    <row r="36" spans="1:2" x14ac:dyDescent="0.25">
      <c r="A36" s="120" t="s">
        <v>720</v>
      </c>
      <c r="B36" s="144">
        <v>11383.64</v>
      </c>
    </row>
    <row r="37" spans="1:2" x14ac:dyDescent="0.25">
      <c r="A37" s="120" t="s">
        <v>547</v>
      </c>
      <c r="B37" s="144">
        <v>2415.6239999999998</v>
      </c>
    </row>
    <row r="38" spans="1:2" x14ac:dyDescent="0.25">
      <c r="A38" s="120" t="s">
        <v>553</v>
      </c>
      <c r="B38" s="144" t="s">
        <v>749</v>
      </c>
    </row>
    <row r="39" spans="1:2" x14ac:dyDescent="0.25">
      <c r="A39" s="120" t="s">
        <v>549</v>
      </c>
      <c r="B39" s="144">
        <v>58207.06</v>
      </c>
    </row>
    <row r="40" spans="1:2" x14ac:dyDescent="0.25">
      <c r="A40" s="120" t="s">
        <v>550</v>
      </c>
      <c r="B40" s="144">
        <v>98483.42</v>
      </c>
    </row>
    <row r="41" spans="1:2" x14ac:dyDescent="0.25">
      <c r="A41" s="120" t="s">
        <v>551</v>
      </c>
      <c r="B41" s="144">
        <v>26808.26</v>
      </c>
    </row>
    <row r="42" spans="1:2" x14ac:dyDescent="0.25">
      <c r="A42" s="120" t="s">
        <v>552</v>
      </c>
      <c r="B42" s="144">
        <v>30430.32</v>
      </c>
    </row>
    <row r="43" spans="1:2" x14ac:dyDescent="0.25">
      <c r="A43" s="120" t="s">
        <v>554</v>
      </c>
      <c r="B43" s="144">
        <v>19517.16</v>
      </c>
    </row>
    <row r="44" spans="1:2" x14ac:dyDescent="0.25">
      <c r="A44" s="120" t="s">
        <v>557</v>
      </c>
      <c r="B44" s="144">
        <v>13937.05</v>
      </c>
    </row>
    <row r="45" spans="1:2" x14ac:dyDescent="0.25">
      <c r="A45" s="120" t="s">
        <v>558</v>
      </c>
      <c r="B45" s="144">
        <v>110409</v>
      </c>
    </row>
    <row r="46" spans="1:2" x14ac:dyDescent="0.25">
      <c r="A46" s="120" t="s">
        <v>568</v>
      </c>
      <c r="B46" s="144">
        <v>982.96709999999996</v>
      </c>
    </row>
    <row r="47" spans="1:2" x14ac:dyDescent="0.25">
      <c r="A47" s="120" t="s">
        <v>560</v>
      </c>
      <c r="B47" s="144">
        <v>31623.91</v>
      </c>
    </row>
    <row r="48" spans="1:2" x14ac:dyDescent="0.25">
      <c r="A48" s="120" t="s">
        <v>561</v>
      </c>
      <c r="B48" s="144">
        <v>47152.79</v>
      </c>
    </row>
    <row r="49" spans="1:2" x14ac:dyDescent="0.25">
      <c r="A49" s="120" t="s">
        <v>562</v>
      </c>
      <c r="B49" s="144">
        <v>79162.289999999994</v>
      </c>
    </row>
    <row r="50" spans="1:2" x14ac:dyDescent="0.25">
      <c r="A50" s="120" t="s">
        <v>563</v>
      </c>
      <c r="B50" s="144">
        <v>88009.97</v>
      </c>
    </row>
    <row r="51" spans="1:2" x14ac:dyDescent="0.25">
      <c r="A51" s="120" t="s">
        <v>564</v>
      </c>
      <c r="B51" s="144" t="s">
        <v>749</v>
      </c>
    </row>
    <row r="52" spans="1:2" x14ac:dyDescent="0.25">
      <c r="A52" s="120" t="s">
        <v>614</v>
      </c>
      <c r="B52" s="144" t="s">
        <v>749</v>
      </c>
    </row>
    <row r="53" spans="1:2" x14ac:dyDescent="0.25">
      <c r="A53" s="120" t="s">
        <v>615</v>
      </c>
      <c r="B53" s="144">
        <v>19386.11</v>
      </c>
    </row>
    <row r="54" spans="1:2" x14ac:dyDescent="0.25">
      <c r="A54" s="120" t="s">
        <v>565</v>
      </c>
      <c r="B54" s="144">
        <v>970.35109999999997</v>
      </c>
    </row>
    <row r="55" spans="1:2" x14ac:dyDescent="0.25">
      <c r="A55" s="120" t="s">
        <v>608</v>
      </c>
      <c r="B55" s="144">
        <v>114455.6</v>
      </c>
    </row>
    <row r="56" spans="1:2" x14ac:dyDescent="0.25">
      <c r="A56" s="120" t="s">
        <v>566</v>
      </c>
      <c r="B56" s="144">
        <v>9140.1970000000001</v>
      </c>
    </row>
    <row r="57" spans="1:2" x14ac:dyDescent="0.25">
      <c r="A57" s="120" t="s">
        <v>567</v>
      </c>
      <c r="B57" s="144">
        <v>5354.0789999999997</v>
      </c>
    </row>
    <row r="58" spans="1:2" x14ac:dyDescent="0.25">
      <c r="A58" s="120" t="s">
        <v>648</v>
      </c>
      <c r="B58" s="144" t="s">
        <v>749</v>
      </c>
    </row>
    <row r="59" spans="1:2" x14ac:dyDescent="0.25">
      <c r="A59" s="120" t="s">
        <v>571</v>
      </c>
      <c r="B59" s="144">
        <v>5775.9780000000001</v>
      </c>
    </row>
    <row r="60" spans="1:2" x14ac:dyDescent="0.25">
      <c r="A60" s="120" t="s">
        <v>583</v>
      </c>
      <c r="B60" s="144">
        <v>8518.9609999999993</v>
      </c>
    </row>
    <row r="61" spans="1:2" x14ac:dyDescent="0.25">
      <c r="A61" s="120" t="s">
        <v>573</v>
      </c>
      <c r="B61" s="144">
        <v>5362.2809999999999</v>
      </c>
    </row>
    <row r="62" spans="1:2" x14ac:dyDescent="0.25">
      <c r="A62" s="120" t="s">
        <v>572</v>
      </c>
      <c r="B62" s="144">
        <v>7698.357</v>
      </c>
    </row>
    <row r="63" spans="1:2" x14ac:dyDescent="0.25">
      <c r="A63" s="120" t="s">
        <v>713</v>
      </c>
      <c r="B63" s="144">
        <v>34139.25</v>
      </c>
    </row>
    <row r="64" spans="1:2" x14ac:dyDescent="0.25">
      <c r="A64" s="120" t="s">
        <v>707</v>
      </c>
      <c r="B64" s="144">
        <v>1309.633</v>
      </c>
    </row>
    <row r="65" spans="1:2" x14ac:dyDescent="0.25">
      <c r="A65" s="120" t="s">
        <v>574</v>
      </c>
      <c r="B65" s="144">
        <v>5766.8090000000002</v>
      </c>
    </row>
    <row r="66" spans="1:2" x14ac:dyDescent="0.25">
      <c r="A66" s="120" t="s">
        <v>578</v>
      </c>
      <c r="B66" s="144">
        <v>2415.7510000000002</v>
      </c>
    </row>
    <row r="67" spans="1:2" x14ac:dyDescent="0.25">
      <c r="A67" s="120" t="s">
        <v>102</v>
      </c>
      <c r="B67" s="144">
        <v>285078.2</v>
      </c>
    </row>
    <row r="68" spans="1:2" x14ac:dyDescent="0.25">
      <c r="A68" s="120" t="s">
        <v>579</v>
      </c>
      <c r="B68" s="144">
        <v>1260.327</v>
      </c>
    </row>
    <row r="69" spans="1:2" x14ac:dyDescent="0.25">
      <c r="A69" s="120" t="s">
        <v>718</v>
      </c>
      <c r="B69" s="144">
        <v>54932.639999999999</v>
      </c>
    </row>
    <row r="70" spans="1:2" x14ac:dyDescent="0.25">
      <c r="A70" s="120" t="s">
        <v>577</v>
      </c>
      <c r="B70" s="144">
        <v>10167.61</v>
      </c>
    </row>
    <row r="71" spans="1:2" x14ac:dyDescent="0.25">
      <c r="A71" s="120" t="s">
        <v>580</v>
      </c>
      <c r="B71" s="144" t="s">
        <v>749</v>
      </c>
    </row>
    <row r="72" spans="1:2" x14ac:dyDescent="0.25">
      <c r="A72" s="120" t="s">
        <v>581</v>
      </c>
      <c r="B72" s="144" t="s">
        <v>749</v>
      </c>
    </row>
    <row r="73" spans="1:2" x14ac:dyDescent="0.25">
      <c r="A73" s="120" t="s">
        <v>582</v>
      </c>
      <c r="B73" s="144">
        <v>3562.7510000000002</v>
      </c>
    </row>
    <row r="74" spans="1:2" x14ac:dyDescent="0.25">
      <c r="A74" s="120" t="s">
        <v>743</v>
      </c>
      <c r="B74" s="144">
        <v>58405581</v>
      </c>
    </row>
    <row r="75" spans="1:2" x14ac:dyDescent="0.25">
      <c r="A75" s="120" t="s">
        <v>584</v>
      </c>
      <c r="B75" s="144">
        <v>24006.43</v>
      </c>
    </row>
    <row r="76" spans="1:2" x14ac:dyDescent="0.25">
      <c r="A76" s="120" t="s">
        <v>586</v>
      </c>
      <c r="B76" s="144">
        <v>2355.9960000000001</v>
      </c>
    </row>
    <row r="77" spans="1:2" x14ac:dyDescent="0.25">
      <c r="A77" s="120" t="s">
        <v>585</v>
      </c>
      <c r="B77" s="144">
        <v>13634.69</v>
      </c>
    </row>
    <row r="78" spans="1:2" x14ac:dyDescent="0.25">
      <c r="A78" s="120" t="s">
        <v>588</v>
      </c>
      <c r="B78" s="144">
        <v>7053.0140000000001</v>
      </c>
    </row>
    <row r="79" spans="1:2" x14ac:dyDescent="0.25">
      <c r="A79" s="120" t="s">
        <v>589</v>
      </c>
      <c r="B79" s="144" t="s">
        <v>749</v>
      </c>
    </row>
    <row r="80" spans="1:2" x14ac:dyDescent="0.25">
      <c r="A80" s="120" t="s">
        <v>591</v>
      </c>
      <c r="B80" s="144">
        <v>13469.77</v>
      </c>
    </row>
    <row r="81" spans="1:2" x14ac:dyDescent="0.25">
      <c r="A81" s="120" t="s">
        <v>593</v>
      </c>
      <c r="B81" s="144" t="s">
        <v>749</v>
      </c>
    </row>
    <row r="82" spans="1:2" x14ac:dyDescent="0.25">
      <c r="A82" s="120" t="s">
        <v>592</v>
      </c>
      <c r="B82" s="144" t="s">
        <v>749</v>
      </c>
    </row>
    <row r="83" spans="1:2" x14ac:dyDescent="0.25">
      <c r="A83" s="120" t="s">
        <v>594</v>
      </c>
      <c r="B83" s="144" t="s">
        <v>749</v>
      </c>
    </row>
    <row r="84" spans="1:2" x14ac:dyDescent="0.25">
      <c r="A84" s="120" t="s">
        <v>595</v>
      </c>
      <c r="B84" s="144">
        <v>2937.9639999999999</v>
      </c>
    </row>
    <row r="85" spans="1:2" x14ac:dyDescent="0.25">
      <c r="A85" s="120" t="s">
        <v>714</v>
      </c>
      <c r="B85" s="144" t="s">
        <v>749</v>
      </c>
    </row>
    <row r="86" spans="1:2" x14ac:dyDescent="0.25">
      <c r="A86" s="120" t="s">
        <v>596</v>
      </c>
      <c r="B86" s="144">
        <v>43375.8</v>
      </c>
    </row>
    <row r="87" spans="1:2" x14ac:dyDescent="0.25">
      <c r="A87" s="120" t="s">
        <v>576</v>
      </c>
      <c r="B87" s="144">
        <v>688.98699999999997</v>
      </c>
    </row>
    <row r="88" spans="1:2" x14ac:dyDescent="0.25">
      <c r="A88" s="120" t="s">
        <v>669</v>
      </c>
      <c r="B88" s="144">
        <v>5583.527</v>
      </c>
    </row>
    <row r="89" spans="1:2" x14ac:dyDescent="0.25">
      <c r="A89" s="120" t="s">
        <v>597</v>
      </c>
      <c r="B89" s="144">
        <v>4345.5780000000004</v>
      </c>
    </row>
    <row r="90" spans="1:2" x14ac:dyDescent="0.25">
      <c r="A90" s="120" t="s">
        <v>598</v>
      </c>
      <c r="B90" s="144">
        <v>91037.54</v>
      </c>
    </row>
    <row r="91" spans="1:2" x14ac:dyDescent="0.25">
      <c r="A91" s="120" t="s">
        <v>599</v>
      </c>
      <c r="B91" s="144">
        <v>732.70780000000002</v>
      </c>
    </row>
    <row r="92" spans="1:2" x14ac:dyDescent="0.25">
      <c r="A92" s="120" t="s">
        <v>600</v>
      </c>
      <c r="B92" s="144">
        <v>1399.8230000000001</v>
      </c>
    </row>
    <row r="93" spans="1:2" x14ac:dyDescent="0.25">
      <c r="A93" s="120" t="s">
        <v>601</v>
      </c>
      <c r="B93" s="144">
        <v>11256.97</v>
      </c>
    </row>
    <row r="94" spans="1:2" x14ac:dyDescent="0.25">
      <c r="A94" s="120" t="s">
        <v>603</v>
      </c>
      <c r="B94" s="144">
        <v>54317.09</v>
      </c>
    </row>
    <row r="95" spans="1:2" x14ac:dyDescent="0.25">
      <c r="A95" s="120" t="s">
        <v>604</v>
      </c>
      <c r="B95" s="144">
        <v>5574.7809999999999</v>
      </c>
    </row>
    <row r="96" spans="1:2" x14ac:dyDescent="0.25">
      <c r="A96" s="120" t="s">
        <v>741</v>
      </c>
      <c r="B96" s="144">
        <v>10818.82</v>
      </c>
    </row>
    <row r="97" spans="1:2" x14ac:dyDescent="0.25">
      <c r="A97" s="120" t="s">
        <v>605</v>
      </c>
      <c r="B97" s="144">
        <v>22817.52</v>
      </c>
    </row>
    <row r="98" spans="1:2" x14ac:dyDescent="0.25">
      <c r="A98" s="120" t="s">
        <v>606</v>
      </c>
      <c r="B98" s="144">
        <v>9696.3089999999993</v>
      </c>
    </row>
    <row r="99" spans="1:2" x14ac:dyDescent="0.25">
      <c r="A99" s="120" t="s">
        <v>602</v>
      </c>
      <c r="B99" s="144" t="s">
        <v>749</v>
      </c>
    </row>
    <row r="100" spans="1:2" x14ac:dyDescent="0.25">
      <c r="A100" s="120" t="s">
        <v>607</v>
      </c>
      <c r="B100" s="144">
        <v>8652.8979999999992</v>
      </c>
    </row>
    <row r="101" spans="1:2" x14ac:dyDescent="0.25">
      <c r="A101" s="120" t="s">
        <v>101</v>
      </c>
      <c r="B101" s="144">
        <v>322583.8</v>
      </c>
    </row>
    <row r="102" spans="1:2" x14ac:dyDescent="0.25">
      <c r="A102" s="120" t="s">
        <v>609</v>
      </c>
      <c r="B102" s="144">
        <v>545.28620000000001</v>
      </c>
    </row>
    <row r="103" spans="1:2" x14ac:dyDescent="0.25">
      <c r="A103" s="120" t="s">
        <v>610</v>
      </c>
      <c r="B103" s="144">
        <v>20590.62</v>
      </c>
    </row>
    <row r="104" spans="1:2" x14ac:dyDescent="0.25">
      <c r="A104" s="120" t="s">
        <v>715</v>
      </c>
      <c r="B104" s="144" t="s">
        <v>749</v>
      </c>
    </row>
    <row r="105" spans="1:2" x14ac:dyDescent="0.25">
      <c r="A105" s="120" t="s">
        <v>612</v>
      </c>
      <c r="B105" s="144">
        <v>1360.636</v>
      </c>
    </row>
    <row r="106" spans="1:2" x14ac:dyDescent="0.25">
      <c r="A106" s="120" t="s">
        <v>611</v>
      </c>
      <c r="B106" s="144">
        <v>3767.8679999999999</v>
      </c>
    </row>
    <row r="107" spans="1:2" x14ac:dyDescent="0.25">
      <c r="A107" s="120" t="s">
        <v>613</v>
      </c>
      <c r="B107" s="144">
        <v>2246.0369999999998</v>
      </c>
    </row>
    <row r="108" spans="1:2" x14ac:dyDescent="0.25">
      <c r="A108" s="120" t="s">
        <v>617</v>
      </c>
      <c r="B108" s="144">
        <v>1008.934</v>
      </c>
    </row>
    <row r="109" spans="1:2" x14ac:dyDescent="0.25">
      <c r="A109" s="120" t="s">
        <v>590</v>
      </c>
      <c r="B109" s="144" t="s">
        <v>749</v>
      </c>
    </row>
    <row r="110" spans="1:2" x14ac:dyDescent="0.25">
      <c r="A110" s="120" t="s">
        <v>616</v>
      </c>
      <c r="B110" s="144">
        <v>1067.788</v>
      </c>
    </row>
    <row r="111" spans="1:2" x14ac:dyDescent="0.25">
      <c r="A111" s="120" t="s">
        <v>618</v>
      </c>
      <c r="B111" s="144">
        <v>38754.21</v>
      </c>
    </row>
    <row r="112" spans="1:2" x14ac:dyDescent="0.25">
      <c r="A112" s="120" t="s">
        <v>620</v>
      </c>
      <c r="B112" s="144" t="s">
        <v>749</v>
      </c>
    </row>
    <row r="113" spans="1:2" x14ac:dyDescent="0.25">
      <c r="A113" s="120" t="s">
        <v>621</v>
      </c>
      <c r="B113" s="144">
        <v>3479.99</v>
      </c>
    </row>
    <row r="114" spans="1:2" x14ac:dyDescent="0.25">
      <c r="A114" s="120" t="s">
        <v>619</v>
      </c>
      <c r="B114" s="144">
        <v>45513.440000000002</v>
      </c>
    </row>
    <row r="115" spans="1:2" x14ac:dyDescent="0.25">
      <c r="A115" s="120" t="s">
        <v>622</v>
      </c>
      <c r="B115" s="144">
        <v>902.17</v>
      </c>
    </row>
    <row r="116" spans="1:2" x14ac:dyDescent="0.25">
      <c r="A116" s="120" t="s">
        <v>623</v>
      </c>
      <c r="B116" s="144">
        <v>4234.4889999999996</v>
      </c>
    </row>
    <row r="117" spans="1:2" x14ac:dyDescent="0.25">
      <c r="A117" s="120" t="s">
        <v>624</v>
      </c>
      <c r="B117" s="144" t="s">
        <v>749</v>
      </c>
    </row>
    <row r="118" spans="1:2" x14ac:dyDescent="0.25">
      <c r="A118" s="120" t="s">
        <v>625</v>
      </c>
      <c r="B118" s="144">
        <v>3512.116</v>
      </c>
    </row>
    <row r="119" spans="1:2" x14ac:dyDescent="0.25">
      <c r="A119" s="120" t="s">
        <v>626</v>
      </c>
      <c r="B119" s="144">
        <v>16310.04</v>
      </c>
    </row>
    <row r="120" spans="1:2" x14ac:dyDescent="0.25">
      <c r="A120" s="120" t="s">
        <v>627</v>
      </c>
      <c r="B120" s="144" t="s">
        <v>749</v>
      </c>
    </row>
    <row r="121" spans="1:2" x14ac:dyDescent="0.25">
      <c r="A121" s="120" t="s">
        <v>712</v>
      </c>
      <c r="B121" s="144">
        <v>6793.6970000000001</v>
      </c>
    </row>
    <row r="122" spans="1:2" x14ac:dyDescent="0.25">
      <c r="A122" s="120" t="s">
        <v>628</v>
      </c>
      <c r="B122" s="144">
        <v>128928.3</v>
      </c>
    </row>
    <row r="123" spans="1:2" x14ac:dyDescent="0.25">
      <c r="A123" s="120" t="s">
        <v>630</v>
      </c>
      <c r="B123" s="144">
        <v>3138.49</v>
      </c>
    </row>
    <row r="124" spans="1:2" x14ac:dyDescent="0.25">
      <c r="A124" s="120" t="s">
        <v>629</v>
      </c>
      <c r="B124" s="144" t="s">
        <v>749</v>
      </c>
    </row>
    <row r="125" spans="1:2" x14ac:dyDescent="0.25">
      <c r="A125" s="120" t="s">
        <v>631</v>
      </c>
      <c r="B125" s="144" t="s">
        <v>749</v>
      </c>
    </row>
    <row r="126" spans="1:2" x14ac:dyDescent="0.25">
      <c r="A126" s="120" t="s">
        <v>632</v>
      </c>
      <c r="B126" s="144">
        <v>83576.78</v>
      </c>
    </row>
    <row r="127" spans="1:2" x14ac:dyDescent="0.25">
      <c r="A127" s="120" t="s">
        <v>633</v>
      </c>
      <c r="B127" s="144">
        <v>528.22270000000003</v>
      </c>
    </row>
    <row r="128" spans="1:2" x14ac:dyDescent="0.25">
      <c r="A128" s="120" t="s">
        <v>716</v>
      </c>
      <c r="B128" s="144" t="s">
        <v>749</v>
      </c>
    </row>
    <row r="129" spans="1:2" x14ac:dyDescent="0.25">
      <c r="A129" s="120" t="s">
        <v>659</v>
      </c>
      <c r="B129" s="144" t="s">
        <v>749</v>
      </c>
    </row>
    <row r="130" spans="1:2" x14ac:dyDescent="0.25">
      <c r="A130" s="120" t="s">
        <v>106</v>
      </c>
      <c r="B130" s="144">
        <v>966001.2</v>
      </c>
    </row>
    <row r="131" spans="1:2" x14ac:dyDescent="0.25">
      <c r="A131" s="120" t="s">
        <v>660</v>
      </c>
      <c r="B131" s="144" t="s">
        <v>749</v>
      </c>
    </row>
    <row r="132" spans="1:2" x14ac:dyDescent="0.25">
      <c r="A132" s="120" t="s">
        <v>635</v>
      </c>
      <c r="B132" s="144">
        <v>43858</v>
      </c>
    </row>
    <row r="133" spans="1:2" x14ac:dyDescent="0.25">
      <c r="A133" s="120" t="s">
        <v>634</v>
      </c>
      <c r="B133" s="144">
        <v>19948.66</v>
      </c>
    </row>
    <row r="134" spans="1:2" x14ac:dyDescent="0.25">
      <c r="A134" s="120" t="s">
        <v>636</v>
      </c>
      <c r="B134" s="144">
        <v>14588.6</v>
      </c>
    </row>
    <row r="135" spans="1:2" x14ac:dyDescent="0.25">
      <c r="A135" s="120" t="s">
        <v>639</v>
      </c>
      <c r="B135" s="144">
        <v>18976.7</v>
      </c>
    </row>
    <row r="136" spans="1:2" x14ac:dyDescent="0.25">
      <c r="A136" s="120" t="s">
        <v>637</v>
      </c>
      <c r="B136" s="144">
        <v>26649.11</v>
      </c>
    </row>
    <row r="137" spans="1:2" x14ac:dyDescent="0.25">
      <c r="A137" s="120" t="s">
        <v>638</v>
      </c>
      <c r="B137" s="144">
        <v>2467.2449999999999</v>
      </c>
    </row>
    <row r="138" spans="1:2" x14ac:dyDescent="0.25">
      <c r="A138" s="120" t="s">
        <v>640</v>
      </c>
      <c r="B138" s="144">
        <v>2562.654</v>
      </c>
    </row>
    <row r="139" spans="1:2" x14ac:dyDescent="0.25">
      <c r="A139" s="120" t="s">
        <v>641</v>
      </c>
      <c r="B139" s="144" t="s">
        <v>749</v>
      </c>
    </row>
    <row r="140" spans="1:2" x14ac:dyDescent="0.25">
      <c r="A140" s="120" t="s">
        <v>642</v>
      </c>
      <c r="B140" s="144">
        <v>1410.86</v>
      </c>
    </row>
    <row r="141" spans="1:2" x14ac:dyDescent="0.25">
      <c r="A141" s="120" t="s">
        <v>546</v>
      </c>
      <c r="B141" s="144">
        <v>617.87980000000005</v>
      </c>
    </row>
    <row r="142" spans="1:2" x14ac:dyDescent="0.25">
      <c r="A142" s="120" t="s">
        <v>644</v>
      </c>
      <c r="B142" s="144" t="s">
        <v>749</v>
      </c>
    </row>
    <row r="143" spans="1:2" x14ac:dyDescent="0.25">
      <c r="A143" s="120" t="s">
        <v>645</v>
      </c>
      <c r="B143" s="144" t="s">
        <v>749</v>
      </c>
    </row>
    <row r="144" spans="1:2" x14ac:dyDescent="0.25">
      <c r="A144" s="120" t="s">
        <v>646</v>
      </c>
      <c r="B144" s="144">
        <v>2157.27</v>
      </c>
    </row>
    <row r="145" spans="1:2" x14ac:dyDescent="0.25">
      <c r="A145" s="120" t="s">
        <v>653</v>
      </c>
      <c r="B145" s="144">
        <v>656.56659999999999</v>
      </c>
    </row>
    <row r="146" spans="1:2" x14ac:dyDescent="0.25">
      <c r="A146" s="120" t="s">
        <v>654</v>
      </c>
      <c r="B146" s="144">
        <v>6510.4120000000003</v>
      </c>
    </row>
    <row r="147" spans="1:2" x14ac:dyDescent="0.25">
      <c r="A147" s="120" t="s">
        <v>655</v>
      </c>
      <c r="B147" s="144">
        <v>11595.5</v>
      </c>
    </row>
    <row r="148" spans="1:2" x14ac:dyDescent="0.25">
      <c r="A148" s="120" t="s">
        <v>656</v>
      </c>
      <c r="B148" s="144" t="s">
        <v>749</v>
      </c>
    </row>
    <row r="149" spans="1:2" x14ac:dyDescent="0.25">
      <c r="A149" s="120" t="s">
        <v>657</v>
      </c>
      <c r="B149" s="144" t="s">
        <v>749</v>
      </c>
    </row>
    <row r="150" spans="1:2" x14ac:dyDescent="0.25">
      <c r="A150" s="120" t="s">
        <v>658</v>
      </c>
      <c r="B150" s="144">
        <v>3250.3429999999998</v>
      </c>
    </row>
    <row r="151" spans="1:2" x14ac:dyDescent="0.25">
      <c r="A151" s="120" t="s">
        <v>652</v>
      </c>
      <c r="B151" s="144">
        <v>2362.12</v>
      </c>
    </row>
    <row r="152" spans="1:2" x14ac:dyDescent="0.25">
      <c r="A152" s="120" t="s">
        <v>643</v>
      </c>
      <c r="B152" s="144" t="s">
        <v>749</v>
      </c>
    </row>
    <row r="153" spans="1:2" x14ac:dyDescent="0.25">
      <c r="A153" s="120" t="s">
        <v>710</v>
      </c>
      <c r="B153" s="144">
        <v>622.1694</v>
      </c>
    </row>
    <row r="154" spans="1:2" x14ac:dyDescent="0.25">
      <c r="A154" s="120" t="s">
        <v>722</v>
      </c>
      <c r="B154" s="144">
        <v>1363.2719999999999</v>
      </c>
    </row>
    <row r="155" spans="1:2" x14ac:dyDescent="0.25">
      <c r="A155" s="120" t="s">
        <v>662</v>
      </c>
      <c r="B155" s="144">
        <v>26750.34</v>
      </c>
    </row>
    <row r="156" spans="1:2" x14ac:dyDescent="0.25">
      <c r="A156" s="120" t="s">
        <v>661</v>
      </c>
      <c r="B156" s="144" t="s">
        <v>749</v>
      </c>
    </row>
    <row r="157" spans="1:2" x14ac:dyDescent="0.25">
      <c r="A157" s="120" t="s">
        <v>587</v>
      </c>
      <c r="B157" s="144">
        <v>1089.989</v>
      </c>
    </row>
    <row r="158" spans="1:2" x14ac:dyDescent="0.25">
      <c r="A158" s="120" t="s">
        <v>663</v>
      </c>
      <c r="B158" s="144">
        <v>530.68089999999995</v>
      </c>
    </row>
    <row r="159" spans="1:2" x14ac:dyDescent="0.25">
      <c r="A159" s="120" t="s">
        <v>664</v>
      </c>
      <c r="B159" s="144" t="s">
        <v>749</v>
      </c>
    </row>
    <row r="160" spans="1:2" x14ac:dyDescent="0.25">
      <c r="A160" s="120" t="s">
        <v>665</v>
      </c>
      <c r="B160" s="144">
        <v>1361.374</v>
      </c>
    </row>
    <row r="161" spans="1:2" x14ac:dyDescent="0.25">
      <c r="A161" s="120" t="s">
        <v>647</v>
      </c>
      <c r="B161" s="144">
        <v>39683.699999999997</v>
      </c>
    </row>
    <row r="162" spans="1:2" x14ac:dyDescent="0.25">
      <c r="A162" s="120" t="s">
        <v>666</v>
      </c>
      <c r="B162" s="144">
        <v>13525.39</v>
      </c>
    </row>
    <row r="163" spans="1:2" x14ac:dyDescent="0.25">
      <c r="A163" s="120" t="s">
        <v>667</v>
      </c>
      <c r="B163" s="144">
        <v>19399.439999999999</v>
      </c>
    </row>
    <row r="164" spans="1:2" x14ac:dyDescent="0.25">
      <c r="A164" s="120" t="s">
        <v>668</v>
      </c>
      <c r="B164" s="144">
        <v>99111.4</v>
      </c>
    </row>
    <row r="165" spans="1:2" x14ac:dyDescent="0.25">
      <c r="A165" s="120" t="s">
        <v>671</v>
      </c>
      <c r="B165" s="144" t="s">
        <v>749</v>
      </c>
    </row>
    <row r="166" spans="1:2" x14ac:dyDescent="0.25">
      <c r="A166" s="120" t="s">
        <v>100</v>
      </c>
      <c r="B166" s="144">
        <v>647948.69999999995</v>
      </c>
    </row>
    <row r="167" spans="1:2" x14ac:dyDescent="0.25">
      <c r="A167" s="120" t="s">
        <v>672</v>
      </c>
      <c r="B167" s="144" t="s">
        <v>749</v>
      </c>
    </row>
    <row r="168" spans="1:2" x14ac:dyDescent="0.25">
      <c r="A168" s="120" t="s">
        <v>695</v>
      </c>
      <c r="B168" s="144">
        <v>9174.8310000000001</v>
      </c>
    </row>
    <row r="169" spans="1:2" x14ac:dyDescent="0.25">
      <c r="A169" s="120" t="s">
        <v>694</v>
      </c>
      <c r="B169" s="144" t="s">
        <v>749</v>
      </c>
    </row>
    <row r="170" spans="1:2" x14ac:dyDescent="0.25">
      <c r="A170" s="120" t="s">
        <v>673</v>
      </c>
      <c r="B170" s="144">
        <v>124573.9</v>
      </c>
    </row>
    <row r="171" spans="1:2" x14ac:dyDescent="0.25">
      <c r="A171" s="120" t="s">
        <v>282</v>
      </c>
      <c r="B171" s="144">
        <v>165562.4</v>
      </c>
    </row>
    <row r="172" spans="1:2" x14ac:dyDescent="0.25">
      <c r="A172" s="120" t="s">
        <v>674</v>
      </c>
      <c r="B172" s="144">
        <v>72934.320000000007</v>
      </c>
    </row>
    <row r="173" spans="1:2" x14ac:dyDescent="0.25">
      <c r="A173" s="120" t="s">
        <v>675</v>
      </c>
      <c r="B173" s="144">
        <v>7046.085</v>
      </c>
    </row>
    <row r="174" spans="1:2" x14ac:dyDescent="0.25">
      <c r="A174" s="120" t="s">
        <v>696</v>
      </c>
      <c r="B174" s="144" t="s">
        <v>749</v>
      </c>
    </row>
    <row r="175" spans="1:2" x14ac:dyDescent="0.25">
      <c r="A175" s="120" t="s">
        <v>676</v>
      </c>
      <c r="B175" s="144" t="s">
        <v>749</v>
      </c>
    </row>
    <row r="176" spans="1:2" x14ac:dyDescent="0.25">
      <c r="A176" s="120" t="s">
        <v>678</v>
      </c>
      <c r="B176" s="144">
        <v>4583.5789999999997</v>
      </c>
    </row>
    <row r="177" spans="1:2" x14ac:dyDescent="0.25">
      <c r="A177" s="120" t="s">
        <v>680</v>
      </c>
      <c r="B177" s="144" t="s">
        <v>749</v>
      </c>
    </row>
    <row r="178" spans="1:2" x14ac:dyDescent="0.25">
      <c r="A178" s="120" t="s">
        <v>650</v>
      </c>
      <c r="B178" s="144" t="s">
        <v>749</v>
      </c>
    </row>
    <row r="179" spans="1:2" x14ac:dyDescent="0.25">
      <c r="A179" s="120" t="s">
        <v>679</v>
      </c>
      <c r="B179" s="144" t="s">
        <v>749</v>
      </c>
    </row>
    <row r="180" spans="1:2" x14ac:dyDescent="0.25">
      <c r="A180" s="120" t="s">
        <v>542</v>
      </c>
      <c r="B180" s="144" t="s">
        <v>749</v>
      </c>
    </row>
    <row r="181" spans="1:2" x14ac:dyDescent="0.25">
      <c r="A181" s="120" t="s">
        <v>575</v>
      </c>
      <c r="B181" s="144">
        <v>1391.885</v>
      </c>
    </row>
    <row r="182" spans="1:2" x14ac:dyDescent="0.25">
      <c r="A182" s="120" t="s">
        <v>724</v>
      </c>
      <c r="B182" s="144" t="s">
        <v>749</v>
      </c>
    </row>
    <row r="183" spans="1:2" x14ac:dyDescent="0.25">
      <c r="A183" s="120" t="s">
        <v>681</v>
      </c>
      <c r="B183" s="144" t="s">
        <v>749</v>
      </c>
    </row>
    <row r="184" spans="1:2" x14ac:dyDescent="0.25">
      <c r="A184" s="120" t="s">
        <v>683</v>
      </c>
      <c r="B184" s="144">
        <v>137076.4</v>
      </c>
    </row>
    <row r="185" spans="1:2" x14ac:dyDescent="0.25">
      <c r="A185" s="120" t="s">
        <v>684</v>
      </c>
      <c r="B185" s="144">
        <v>82587.27</v>
      </c>
    </row>
    <row r="186" spans="1:2" x14ac:dyDescent="0.25">
      <c r="A186" s="120" t="s">
        <v>685</v>
      </c>
      <c r="B186" s="144">
        <v>598.27229999999997</v>
      </c>
    </row>
    <row r="187" spans="1:2" x14ac:dyDescent="0.25">
      <c r="A187" s="120" t="s">
        <v>686</v>
      </c>
      <c r="B187" s="144">
        <v>1772.316</v>
      </c>
    </row>
    <row r="188" spans="1:2" x14ac:dyDescent="0.25">
      <c r="A188" s="120" t="s">
        <v>687</v>
      </c>
      <c r="B188" s="144">
        <v>2890.5169999999998</v>
      </c>
    </row>
    <row r="189" spans="1:2" x14ac:dyDescent="0.25">
      <c r="A189" s="120" t="s">
        <v>688</v>
      </c>
      <c r="B189" s="144">
        <v>5331.6220000000003</v>
      </c>
    </row>
    <row r="190" spans="1:2" x14ac:dyDescent="0.25">
      <c r="A190" s="120" t="s">
        <v>690</v>
      </c>
      <c r="B190" s="144">
        <v>2537.9119999999998</v>
      </c>
    </row>
    <row r="191" spans="1:2" x14ac:dyDescent="0.25">
      <c r="A191" s="120" t="s">
        <v>691</v>
      </c>
      <c r="B191" s="144">
        <v>3617.607</v>
      </c>
    </row>
    <row r="192" spans="1:2" x14ac:dyDescent="0.25">
      <c r="A192" s="120" t="s">
        <v>555</v>
      </c>
      <c r="B192" s="144">
        <v>52923.68</v>
      </c>
    </row>
    <row r="193" spans="1:2" x14ac:dyDescent="0.25">
      <c r="A193" s="120" t="s">
        <v>699</v>
      </c>
      <c r="B193" s="144">
        <v>9239.8349999999991</v>
      </c>
    </row>
    <row r="194" spans="1:2" x14ac:dyDescent="0.25">
      <c r="A194" s="120" t="s">
        <v>700</v>
      </c>
      <c r="B194" s="144">
        <v>96513.39</v>
      </c>
    </row>
    <row r="195" spans="1:2" x14ac:dyDescent="0.25">
      <c r="A195" s="120" t="s">
        <v>697</v>
      </c>
      <c r="B195" s="144">
        <v>25392.58</v>
      </c>
    </row>
    <row r="196" spans="1:2" x14ac:dyDescent="0.25">
      <c r="A196" s="120" t="s">
        <v>698</v>
      </c>
      <c r="B196" s="144" t="s">
        <v>749</v>
      </c>
    </row>
    <row r="197" spans="1:2" x14ac:dyDescent="0.25">
      <c r="A197" s="120" t="s">
        <v>701</v>
      </c>
      <c r="B197" s="144">
        <v>29392.81</v>
      </c>
    </row>
    <row r="198" spans="1:2" x14ac:dyDescent="0.25">
      <c r="A198" s="120" t="s">
        <v>702</v>
      </c>
      <c r="B198" s="144" t="s">
        <v>749</v>
      </c>
    </row>
    <row r="199" spans="1:2" x14ac:dyDescent="0.25">
      <c r="A199" s="120" t="s">
        <v>559</v>
      </c>
      <c r="B199" s="144">
        <v>4406.2730000000001</v>
      </c>
    </row>
    <row r="200" spans="1:2" x14ac:dyDescent="0.25">
      <c r="A200" s="120" t="s">
        <v>717</v>
      </c>
      <c r="B200" s="144">
        <v>707.45460000000003</v>
      </c>
    </row>
    <row r="201" spans="1:2" x14ac:dyDescent="0.25">
      <c r="A201" s="120" t="s">
        <v>556</v>
      </c>
      <c r="B201" s="144">
        <v>8640.1419999999998</v>
      </c>
    </row>
    <row r="202" spans="1:2" x14ac:dyDescent="0.25">
      <c r="A202" s="120" t="s">
        <v>569</v>
      </c>
      <c r="B202" s="144">
        <v>8990.0120000000006</v>
      </c>
    </row>
    <row r="203" spans="1:2" x14ac:dyDescent="0.25">
      <c r="A203" s="120" t="s">
        <v>703</v>
      </c>
      <c r="B203" s="144">
        <v>20855.62</v>
      </c>
    </row>
    <row r="204" spans="1:2" x14ac:dyDescent="0.25">
      <c r="A204" s="120" t="s">
        <v>670</v>
      </c>
      <c r="B204" s="144" t="s">
        <v>749</v>
      </c>
    </row>
    <row r="205" spans="1:2" x14ac:dyDescent="0.25">
      <c r="A205" s="120" t="s">
        <v>704</v>
      </c>
      <c r="B205" s="144">
        <v>26154.67</v>
      </c>
    </row>
    <row r="206" spans="1:2" x14ac:dyDescent="0.25">
      <c r="A206" s="120" t="s">
        <v>705</v>
      </c>
      <c r="B206" s="144" t="s">
        <v>749</v>
      </c>
    </row>
    <row r="207" spans="1:2" x14ac:dyDescent="0.25">
      <c r="A207" s="120" t="s">
        <v>706</v>
      </c>
      <c r="B207" s="144" t="s">
        <v>749</v>
      </c>
    </row>
    <row r="208" spans="1:2" x14ac:dyDescent="0.25">
      <c r="A208" s="120" t="s">
        <v>107</v>
      </c>
      <c r="B208" s="144">
        <v>403283.20000000001</v>
      </c>
    </row>
    <row r="209" spans="1:2" x14ac:dyDescent="0.25">
      <c r="A209" s="120" t="s">
        <v>708</v>
      </c>
      <c r="B209" s="144" t="s">
        <v>749</v>
      </c>
    </row>
    <row r="210" spans="1:2" x14ac:dyDescent="0.25">
      <c r="A210" s="120" t="s">
        <v>709</v>
      </c>
      <c r="B210" s="144" t="s">
        <v>749</v>
      </c>
    </row>
    <row r="211" spans="1:2" x14ac:dyDescent="0.25">
      <c r="A211" s="120" t="s">
        <v>109</v>
      </c>
      <c r="B211" s="144">
        <v>257926.8</v>
      </c>
    </row>
    <row r="212" spans="1:2" x14ac:dyDescent="0.25">
      <c r="A212" s="120" t="s">
        <v>742</v>
      </c>
      <c r="B212" s="144" t="s">
        <v>749</v>
      </c>
    </row>
    <row r="213" spans="1:2" x14ac:dyDescent="0.25">
      <c r="A213" s="120" t="s">
        <v>711</v>
      </c>
      <c r="B213" s="144">
        <v>24337.49</v>
      </c>
    </row>
    <row r="214" spans="1:2" x14ac:dyDescent="0.25">
      <c r="A214" s="120" t="s">
        <v>721</v>
      </c>
      <c r="B214" s="144">
        <v>2327.0369999999998</v>
      </c>
    </row>
    <row r="215" spans="1:2" x14ac:dyDescent="0.25">
      <c r="A215" s="120" t="s">
        <v>651</v>
      </c>
      <c r="B215" s="144">
        <v>689.50369999999998</v>
      </c>
    </row>
    <row r="216" spans="1:2" x14ac:dyDescent="0.25">
      <c r="A216" s="120" t="s">
        <v>514</v>
      </c>
      <c r="B216" s="144" t="s">
        <v>749</v>
      </c>
    </row>
    <row r="217" spans="1:2" x14ac:dyDescent="0.25">
      <c r="A217" s="120" t="s">
        <v>723</v>
      </c>
      <c r="B217" s="144">
        <v>9197.9689999999991</v>
      </c>
    </row>
    <row r="218" spans="1:2" x14ac:dyDescent="0.25">
      <c r="A218" s="120" t="s">
        <v>719</v>
      </c>
      <c r="B218" s="144" t="s">
        <v>749</v>
      </c>
    </row>
    <row r="219" spans="1:2" x14ac:dyDescent="0.25">
      <c r="A219" s="120" t="s">
        <v>543</v>
      </c>
      <c r="B219" s="144" t="s">
        <v>749</v>
      </c>
    </row>
    <row r="220" spans="1:2" x14ac:dyDescent="0.25">
      <c r="A220" s="120" t="s">
        <v>689</v>
      </c>
      <c r="B220" s="144">
        <v>116866.9</v>
      </c>
    </row>
    <row r="221" spans="1:2" x14ac:dyDescent="0.25">
      <c r="A221" s="120" t="s">
        <v>725</v>
      </c>
      <c r="B221" s="144">
        <v>872.12429999999995</v>
      </c>
    </row>
    <row r="222" spans="1:2" x14ac:dyDescent="0.25">
      <c r="A222" s="120" t="s">
        <v>726</v>
      </c>
      <c r="B222" s="144" t="s">
        <v>749</v>
      </c>
    </row>
    <row r="223" spans="1:2" x14ac:dyDescent="0.25">
      <c r="A223" s="121" t="s">
        <v>693</v>
      </c>
      <c r="B223" s="144">
        <v>732.20339999999999</v>
      </c>
    </row>
    <row r="224" spans="1:2" x14ac:dyDescent="0.25">
      <c r="A224" s="66" t="s">
        <v>286</v>
      </c>
      <c r="B224" s="117"/>
    </row>
    <row r="225" spans="1:1" x14ac:dyDescent="0.25">
      <c r="A225" s="48" t="s">
        <v>129</v>
      </c>
    </row>
    <row r="226" spans="1:1" x14ac:dyDescent="0.25">
      <c r="A226" s="116" t="s">
        <v>744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baseColWidth="10" defaultRowHeight="15" x14ac:dyDescent="0.25"/>
  <cols>
    <col min="1" max="1" width="12.85546875" style="2" customWidth="1"/>
    <col min="2" max="2" width="32.42578125" style="2" customWidth="1"/>
    <col min="3" max="4" width="33.28515625" style="2" customWidth="1"/>
    <col min="5" max="5" width="22.140625" style="2" customWidth="1"/>
    <col min="6" max="6" width="11.42578125" style="2"/>
    <col min="7" max="7" width="4.85546875" style="2" customWidth="1"/>
    <col min="8" max="8" width="15.140625" style="2" customWidth="1"/>
    <col min="9" max="9" width="16.7109375" style="2" customWidth="1"/>
    <col min="10" max="16384" width="11.42578125" style="2"/>
  </cols>
  <sheetData>
    <row r="1" spans="1:8" x14ac:dyDescent="0.25">
      <c r="A1" s="1" t="s">
        <v>320</v>
      </c>
    </row>
    <row r="2" spans="1:8" x14ac:dyDescent="0.25">
      <c r="A2" s="3" t="s">
        <v>69</v>
      </c>
    </row>
    <row r="3" spans="1:8" ht="24" x14ac:dyDescent="0.25">
      <c r="A3" s="59"/>
      <c r="B3" s="139" t="s">
        <v>305</v>
      </c>
      <c r="C3" s="140" t="s">
        <v>306</v>
      </c>
      <c r="D3" s="138" t="s">
        <v>307</v>
      </c>
      <c r="E3" s="30" t="s">
        <v>85</v>
      </c>
    </row>
    <row r="4" spans="1:8" x14ac:dyDescent="0.25">
      <c r="A4" s="45" t="s">
        <v>308</v>
      </c>
      <c r="B4" s="33">
        <v>4521.6099999999997</v>
      </c>
      <c r="C4" s="34">
        <v>764.66</v>
      </c>
      <c r="D4" s="82">
        <v>173.01000000000002</v>
      </c>
      <c r="E4" s="56">
        <f>SUM(B4:D4)</f>
        <v>5459.28</v>
      </c>
      <c r="F4" s="114"/>
      <c r="G4" s="114"/>
      <c r="H4" s="114"/>
    </row>
    <row r="5" spans="1:8" x14ac:dyDescent="0.25">
      <c r="A5" s="46" t="s">
        <v>309</v>
      </c>
      <c r="B5" s="35">
        <v>2007.99</v>
      </c>
      <c r="C5" s="5">
        <v>4263.9799999999996</v>
      </c>
      <c r="D5" s="83">
        <v>523.79000000000008</v>
      </c>
      <c r="E5" s="57">
        <f t="shared" ref="E5:E14" si="0">SUM(B5:D5)</f>
        <v>6795.7599999999993</v>
      </c>
      <c r="F5" s="114"/>
      <c r="G5" s="114"/>
    </row>
    <row r="6" spans="1:8" x14ac:dyDescent="0.25">
      <c r="A6" s="46" t="s">
        <v>310</v>
      </c>
      <c r="B6" s="35">
        <v>736.29</v>
      </c>
      <c r="C6" s="5">
        <v>6223.93</v>
      </c>
      <c r="D6" s="83">
        <v>1041.1600000000001</v>
      </c>
      <c r="E6" s="57">
        <f t="shared" si="0"/>
        <v>8001.38</v>
      </c>
      <c r="F6" s="114"/>
      <c r="G6" s="114"/>
    </row>
    <row r="7" spans="1:8" x14ac:dyDescent="0.25">
      <c r="A7" s="46" t="s">
        <v>311</v>
      </c>
      <c r="B7" s="35">
        <v>700.44</v>
      </c>
      <c r="C7" s="5">
        <v>7491.28</v>
      </c>
      <c r="D7" s="83">
        <v>1121.71</v>
      </c>
      <c r="E7" s="57">
        <f t="shared" si="0"/>
        <v>9313.43</v>
      </c>
      <c r="F7" s="114"/>
      <c r="G7" s="114"/>
    </row>
    <row r="8" spans="1:8" x14ac:dyDescent="0.25">
      <c r="A8" s="46" t="s">
        <v>312</v>
      </c>
      <c r="B8" s="35">
        <v>2500.3000000000002</v>
      </c>
      <c r="C8" s="5">
        <v>48859.44</v>
      </c>
      <c r="D8" s="83">
        <v>8121.5700000000006</v>
      </c>
      <c r="E8" s="57">
        <f t="shared" si="0"/>
        <v>59481.310000000005</v>
      </c>
      <c r="F8" s="114"/>
      <c r="G8" s="114"/>
    </row>
    <row r="9" spans="1:8" x14ac:dyDescent="0.25">
      <c r="A9" s="46" t="s">
        <v>313</v>
      </c>
      <c r="B9" s="35">
        <v>1979.58</v>
      </c>
      <c r="C9" s="5">
        <v>40961.86</v>
      </c>
      <c r="D9" s="83">
        <v>15711.81</v>
      </c>
      <c r="E9" s="57">
        <f t="shared" si="0"/>
        <v>58653.25</v>
      </c>
      <c r="F9" s="114"/>
      <c r="G9" s="114"/>
    </row>
    <row r="10" spans="1:8" x14ac:dyDescent="0.25">
      <c r="A10" s="46" t="s">
        <v>314</v>
      </c>
      <c r="B10" s="35">
        <v>6006.28</v>
      </c>
      <c r="C10" s="5">
        <v>29348.73</v>
      </c>
      <c r="D10" s="83">
        <v>23471.020000000004</v>
      </c>
      <c r="E10" s="57">
        <f t="shared" si="0"/>
        <v>58826.030000000006</v>
      </c>
      <c r="F10" s="114"/>
      <c r="G10" s="114"/>
    </row>
    <row r="11" spans="1:8" x14ac:dyDescent="0.25">
      <c r="A11" s="46" t="s">
        <v>315</v>
      </c>
      <c r="B11" s="35">
        <v>87811.63</v>
      </c>
      <c r="C11" s="5">
        <v>64745.88</v>
      </c>
      <c r="D11" s="83">
        <v>42435.82</v>
      </c>
      <c r="E11" s="57">
        <f t="shared" si="0"/>
        <v>194993.33000000002</v>
      </c>
      <c r="F11" s="114"/>
      <c r="G11" s="114"/>
    </row>
    <row r="12" spans="1:8" x14ac:dyDescent="0.25">
      <c r="A12" s="46" t="s">
        <v>8</v>
      </c>
      <c r="B12" s="35">
        <v>162201.59</v>
      </c>
      <c r="C12" s="5">
        <v>20296.509999999998</v>
      </c>
      <c r="D12" s="83">
        <v>13343.859999999999</v>
      </c>
      <c r="E12" s="57">
        <f t="shared" si="0"/>
        <v>195841.96</v>
      </c>
      <c r="F12" s="114"/>
      <c r="G12" s="114"/>
    </row>
    <row r="13" spans="1:8" x14ac:dyDescent="0.25">
      <c r="A13" s="46" t="s">
        <v>316</v>
      </c>
      <c r="B13" s="84">
        <v>2311940.79</v>
      </c>
      <c r="C13" s="85">
        <v>25136.080000000002</v>
      </c>
      <c r="D13" s="86">
        <v>26918.360000000004</v>
      </c>
      <c r="E13" s="57">
        <f t="shared" si="0"/>
        <v>2363995.23</v>
      </c>
      <c r="F13" s="114"/>
      <c r="G13" s="114"/>
    </row>
    <row r="14" spans="1:8" x14ac:dyDescent="0.25">
      <c r="A14" s="76" t="s">
        <v>85</v>
      </c>
      <c r="B14" s="87">
        <f>SUM(B4:B13)</f>
        <v>2580406.5</v>
      </c>
      <c r="C14" s="88">
        <f t="shared" ref="C14:D14" si="1">SUM(C4:C13)</f>
        <v>248092.35000000003</v>
      </c>
      <c r="D14" s="89">
        <f t="shared" si="1"/>
        <v>132862.11000000002</v>
      </c>
      <c r="E14" s="13">
        <f t="shared" si="0"/>
        <v>2961360.96</v>
      </c>
      <c r="F14" s="114"/>
    </row>
    <row r="15" spans="1:8" x14ac:dyDescent="0.25">
      <c r="A15" s="48" t="s">
        <v>297</v>
      </c>
      <c r="F15" s="114"/>
    </row>
    <row r="16" spans="1:8" x14ac:dyDescent="0.25">
      <c r="A16" s="48" t="s">
        <v>129</v>
      </c>
      <c r="F16" s="114"/>
    </row>
    <row r="17" spans="1:8" x14ac:dyDescent="0.25">
      <c r="A17" s="39" t="s">
        <v>744</v>
      </c>
      <c r="F17" s="114"/>
    </row>
    <row r="19" spans="1:8" x14ac:dyDescent="0.25">
      <c r="A19" s="3" t="s">
        <v>70</v>
      </c>
    </row>
    <row r="20" spans="1:8" ht="24" x14ac:dyDescent="0.25">
      <c r="A20" s="59"/>
      <c r="B20" s="139" t="s">
        <v>305</v>
      </c>
      <c r="C20" s="140" t="s">
        <v>306</v>
      </c>
      <c r="D20" s="138" t="s">
        <v>307</v>
      </c>
      <c r="E20" s="30" t="s">
        <v>85</v>
      </c>
    </row>
    <row r="21" spans="1:8" x14ac:dyDescent="0.25">
      <c r="A21" s="45" t="s">
        <v>308</v>
      </c>
      <c r="B21" s="33">
        <v>317352.43</v>
      </c>
      <c r="C21" s="34">
        <v>49766.31</v>
      </c>
      <c r="D21" s="82">
        <v>10099.150000000001</v>
      </c>
      <c r="E21" s="56">
        <f>SUM(B21:D21)</f>
        <v>377217.89</v>
      </c>
      <c r="F21" s="114"/>
      <c r="G21" s="114"/>
    </row>
    <row r="22" spans="1:8" x14ac:dyDescent="0.25">
      <c r="A22" s="46" t="s">
        <v>309</v>
      </c>
      <c r="B22" s="35">
        <v>55323.78</v>
      </c>
      <c r="C22" s="5">
        <v>276596.77</v>
      </c>
      <c r="D22" s="83">
        <v>53106.060000000005</v>
      </c>
      <c r="E22" s="57">
        <f t="shared" ref="E22:E31" si="2">SUM(B22:D22)</f>
        <v>385026.61000000004</v>
      </c>
      <c r="F22" s="114"/>
      <c r="G22" s="114"/>
    </row>
    <row r="23" spans="1:8" x14ac:dyDescent="0.25">
      <c r="A23" s="46" t="s">
        <v>310</v>
      </c>
      <c r="B23" s="35">
        <v>21152.78</v>
      </c>
      <c r="C23" s="5">
        <v>303577.33</v>
      </c>
      <c r="D23" s="83">
        <v>63901.409999999996</v>
      </c>
      <c r="E23" s="57">
        <f t="shared" si="2"/>
        <v>388631.51999999996</v>
      </c>
      <c r="F23" s="114"/>
      <c r="G23" s="114"/>
    </row>
    <row r="24" spans="1:8" x14ac:dyDescent="0.25">
      <c r="A24" s="46" t="s">
        <v>311</v>
      </c>
      <c r="B24" s="35">
        <v>15927.87</v>
      </c>
      <c r="C24" s="5">
        <v>311771.3</v>
      </c>
      <c r="D24" s="83">
        <v>67618.939999999988</v>
      </c>
      <c r="E24" s="57">
        <f t="shared" si="2"/>
        <v>395318.11</v>
      </c>
      <c r="F24" s="114"/>
      <c r="G24" s="114"/>
    </row>
    <row r="25" spans="1:8" x14ac:dyDescent="0.25">
      <c r="A25" s="46" t="s">
        <v>312</v>
      </c>
      <c r="B25" s="35">
        <v>42024.58</v>
      </c>
      <c r="C25" s="5">
        <v>1546770.03</v>
      </c>
      <c r="D25" s="83">
        <v>393080.59</v>
      </c>
      <c r="E25" s="57">
        <f t="shared" si="2"/>
        <v>1981875.2000000002</v>
      </c>
      <c r="F25" s="114"/>
      <c r="G25" s="114"/>
      <c r="H25" s="114"/>
    </row>
    <row r="26" spans="1:8" x14ac:dyDescent="0.25">
      <c r="A26" s="46" t="s">
        <v>313</v>
      </c>
      <c r="B26" s="35">
        <v>22391.91</v>
      </c>
      <c r="C26" s="5">
        <v>829560.66</v>
      </c>
      <c r="D26" s="83">
        <v>710732.85999999987</v>
      </c>
      <c r="E26" s="57">
        <f t="shared" si="2"/>
        <v>1562685.43</v>
      </c>
      <c r="F26" s="114"/>
      <c r="G26" s="114"/>
      <c r="H26" s="114"/>
    </row>
    <row r="27" spans="1:8" x14ac:dyDescent="0.25">
      <c r="A27" s="46" t="s">
        <v>314</v>
      </c>
      <c r="B27" s="35">
        <v>49076.08</v>
      </c>
      <c r="C27" s="5">
        <v>366221.32</v>
      </c>
      <c r="D27" s="83">
        <v>743598.54999999993</v>
      </c>
      <c r="E27" s="57">
        <f t="shared" si="2"/>
        <v>1158895.95</v>
      </c>
      <c r="F27" s="114"/>
      <c r="G27" s="114"/>
    </row>
    <row r="28" spans="1:8" x14ac:dyDescent="0.25">
      <c r="A28" s="46" t="s">
        <v>315</v>
      </c>
      <c r="B28" s="35">
        <v>1240491.3500000001</v>
      </c>
      <c r="C28" s="5">
        <v>530346.01</v>
      </c>
      <c r="D28" s="83">
        <v>683108.06</v>
      </c>
      <c r="E28" s="57">
        <f t="shared" si="2"/>
        <v>2453945.42</v>
      </c>
      <c r="F28" s="114"/>
      <c r="G28" s="114"/>
    </row>
    <row r="29" spans="1:8" x14ac:dyDescent="0.25">
      <c r="A29" s="46" t="s">
        <v>8</v>
      </c>
      <c r="B29" s="35">
        <v>1568709.31</v>
      </c>
      <c r="C29" s="5">
        <v>50699.7</v>
      </c>
      <c r="D29" s="83">
        <v>59490.17</v>
      </c>
      <c r="E29" s="57">
        <f t="shared" si="2"/>
        <v>1678899.18</v>
      </c>
      <c r="F29" s="114"/>
      <c r="G29" s="114"/>
    </row>
    <row r="30" spans="1:8" x14ac:dyDescent="0.25">
      <c r="A30" s="46" t="s">
        <v>316</v>
      </c>
      <c r="B30" s="84">
        <v>17012423.949999999</v>
      </c>
      <c r="C30" s="85">
        <v>47083.07</v>
      </c>
      <c r="D30" s="86">
        <v>72416.31</v>
      </c>
      <c r="E30" s="57">
        <f t="shared" si="2"/>
        <v>17131923.329999998</v>
      </c>
      <c r="F30" s="114"/>
      <c r="G30" s="114"/>
    </row>
    <row r="31" spans="1:8" x14ac:dyDescent="0.25">
      <c r="A31" s="76" t="s">
        <v>85</v>
      </c>
      <c r="B31" s="87">
        <f>SUM(B21:B30)</f>
        <v>20344874.039999999</v>
      </c>
      <c r="C31" s="88">
        <f t="shared" ref="C31" si="3">SUM(C21:C30)</f>
        <v>4312392.5000000009</v>
      </c>
      <c r="D31" s="89">
        <f t="shared" ref="D31" si="4">SUM(D21:D30)</f>
        <v>2857152.0999999996</v>
      </c>
      <c r="E31" s="13">
        <f t="shared" si="2"/>
        <v>27514418.640000001</v>
      </c>
    </row>
    <row r="32" spans="1:8" x14ac:dyDescent="0.25">
      <c r="A32" s="48" t="s">
        <v>129</v>
      </c>
    </row>
    <row r="33" spans="1:5" x14ac:dyDescent="0.25">
      <c r="A33" s="39" t="s">
        <v>744</v>
      </c>
    </row>
    <row r="35" spans="1:5" x14ac:dyDescent="0.25">
      <c r="A35" s="3" t="s">
        <v>28</v>
      </c>
    </row>
    <row r="36" spans="1:5" ht="24" x14ac:dyDescent="0.25">
      <c r="A36" s="59"/>
      <c r="B36" s="77" t="s">
        <v>305</v>
      </c>
      <c r="C36" s="78" t="s">
        <v>306</v>
      </c>
      <c r="D36" s="79" t="s">
        <v>307</v>
      </c>
      <c r="E36" s="30" t="s">
        <v>85</v>
      </c>
    </row>
    <row r="37" spans="1:5" x14ac:dyDescent="0.25">
      <c r="A37" s="45" t="s">
        <v>308</v>
      </c>
      <c r="B37" s="33">
        <f>B4+B21</f>
        <v>321874.03999999998</v>
      </c>
      <c r="C37" s="34">
        <f>C4+C21</f>
        <v>50530.97</v>
      </c>
      <c r="D37" s="82">
        <f>D4+D21</f>
        <v>10272.160000000002</v>
      </c>
      <c r="E37" s="11">
        <f>SUM(B37:D37)</f>
        <v>382677.17</v>
      </c>
    </row>
    <row r="38" spans="1:5" x14ac:dyDescent="0.25">
      <c r="A38" s="46" t="s">
        <v>309</v>
      </c>
      <c r="B38" s="35">
        <f>B5+B22</f>
        <v>57331.77</v>
      </c>
      <c r="C38" s="5">
        <f>C5+C22</f>
        <v>280860.75</v>
      </c>
      <c r="D38" s="83">
        <f>D5+D22</f>
        <v>53629.850000000006</v>
      </c>
      <c r="E38" s="12">
        <f t="shared" ref="E38:E47" si="5">SUM(B38:D38)</f>
        <v>391822.37</v>
      </c>
    </row>
    <row r="39" spans="1:5" x14ac:dyDescent="0.25">
      <c r="A39" s="46" t="s">
        <v>310</v>
      </c>
      <c r="B39" s="35">
        <f>B6+B23</f>
        <v>21889.07</v>
      </c>
      <c r="C39" s="5">
        <f>C6+C23</f>
        <v>309801.26</v>
      </c>
      <c r="D39" s="83">
        <f>D6+D23</f>
        <v>64942.57</v>
      </c>
      <c r="E39" s="12">
        <f t="shared" si="5"/>
        <v>396632.9</v>
      </c>
    </row>
    <row r="40" spans="1:5" x14ac:dyDescent="0.25">
      <c r="A40" s="46" t="s">
        <v>311</v>
      </c>
      <c r="B40" s="35">
        <f>B7+B24</f>
        <v>16628.310000000001</v>
      </c>
      <c r="C40" s="5">
        <f>C7+C24</f>
        <v>319262.58</v>
      </c>
      <c r="D40" s="83">
        <f>D7+D24</f>
        <v>68740.649999999994</v>
      </c>
      <c r="E40" s="12">
        <f t="shared" si="5"/>
        <v>404631.54000000004</v>
      </c>
    </row>
    <row r="41" spans="1:5" x14ac:dyDescent="0.25">
      <c r="A41" s="46" t="s">
        <v>312</v>
      </c>
      <c r="B41" s="35">
        <f>B8+B25</f>
        <v>44524.880000000005</v>
      </c>
      <c r="C41" s="5">
        <f>C8+C25</f>
        <v>1595629.47</v>
      </c>
      <c r="D41" s="83">
        <f>D8+D25</f>
        <v>401202.16000000003</v>
      </c>
      <c r="E41" s="12">
        <f t="shared" si="5"/>
        <v>2041356.5100000002</v>
      </c>
    </row>
    <row r="42" spans="1:5" x14ac:dyDescent="0.25">
      <c r="A42" s="46" t="s">
        <v>313</v>
      </c>
      <c r="B42" s="35">
        <f>B9+B26</f>
        <v>24371.489999999998</v>
      </c>
      <c r="C42" s="5">
        <f>C9+C26</f>
        <v>870522.52</v>
      </c>
      <c r="D42" s="83">
        <f>D9+D26</f>
        <v>726444.66999999993</v>
      </c>
      <c r="E42" s="12">
        <f t="shared" si="5"/>
        <v>1621338.68</v>
      </c>
    </row>
    <row r="43" spans="1:5" x14ac:dyDescent="0.25">
      <c r="A43" s="46" t="s">
        <v>314</v>
      </c>
      <c r="B43" s="35">
        <f>B10+B27</f>
        <v>55082.36</v>
      </c>
      <c r="C43" s="5">
        <f>C10+C27</f>
        <v>395570.05</v>
      </c>
      <c r="D43" s="83">
        <f>D10+D27</f>
        <v>767069.57</v>
      </c>
      <c r="E43" s="12">
        <f t="shared" si="5"/>
        <v>1217721.98</v>
      </c>
    </row>
    <row r="44" spans="1:5" x14ac:dyDescent="0.25">
      <c r="A44" s="46" t="s">
        <v>315</v>
      </c>
      <c r="B44" s="35">
        <f>B11+B28</f>
        <v>1328302.98</v>
      </c>
      <c r="C44" s="5">
        <f>C11+C28</f>
        <v>595091.89</v>
      </c>
      <c r="D44" s="83">
        <f>D11+D28</f>
        <v>725543.88</v>
      </c>
      <c r="E44" s="12">
        <f t="shared" si="5"/>
        <v>2648938.75</v>
      </c>
    </row>
    <row r="45" spans="1:5" x14ac:dyDescent="0.25">
      <c r="A45" s="46" t="s">
        <v>8</v>
      </c>
      <c r="B45" s="35">
        <f>B12+B29</f>
        <v>1730910.9000000001</v>
      </c>
      <c r="C45" s="5">
        <f>C12+C29</f>
        <v>70996.209999999992</v>
      </c>
      <c r="D45" s="83">
        <f>D12+D29</f>
        <v>72834.03</v>
      </c>
      <c r="E45" s="12">
        <f t="shared" si="5"/>
        <v>1874741.1400000001</v>
      </c>
    </row>
    <row r="46" spans="1:5" x14ac:dyDescent="0.25">
      <c r="A46" s="46" t="s">
        <v>316</v>
      </c>
      <c r="B46" s="84">
        <f>B13+B30</f>
        <v>19324364.739999998</v>
      </c>
      <c r="C46" s="85">
        <f>C13+C30</f>
        <v>72219.149999999994</v>
      </c>
      <c r="D46" s="86">
        <f>D13+D30</f>
        <v>99334.67</v>
      </c>
      <c r="E46" s="12">
        <f t="shared" si="5"/>
        <v>19495918.559999999</v>
      </c>
    </row>
    <row r="47" spans="1:5" x14ac:dyDescent="0.25">
      <c r="A47" s="76" t="s">
        <v>85</v>
      </c>
      <c r="B47" s="87">
        <f>SUM(B37:B46)</f>
        <v>22925280.539999999</v>
      </c>
      <c r="C47" s="88">
        <f t="shared" ref="C47:D47" si="6">SUM(C37:C46)</f>
        <v>4560484.8500000006</v>
      </c>
      <c r="D47" s="89">
        <f t="shared" si="6"/>
        <v>2990014.2099999995</v>
      </c>
      <c r="E47" s="13">
        <f t="shared" si="5"/>
        <v>30475779.600000001</v>
      </c>
    </row>
    <row r="48" spans="1:5" x14ac:dyDescent="0.25">
      <c r="A48" s="48" t="s">
        <v>129</v>
      </c>
    </row>
    <row r="49" spans="1:1" x14ac:dyDescent="0.25">
      <c r="A49" s="39" t="s">
        <v>744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/>
  </sheetViews>
  <sheetFormatPr baseColWidth="10" defaultRowHeight="15" x14ac:dyDescent="0.25"/>
  <cols>
    <col min="1" max="1" width="12.85546875" style="2" customWidth="1"/>
    <col min="2" max="4" width="34.7109375" style="2" customWidth="1"/>
    <col min="5" max="5" width="22.140625" style="2" customWidth="1"/>
    <col min="6" max="16384" width="11.42578125" style="2"/>
  </cols>
  <sheetData>
    <row r="1" spans="1:7" x14ac:dyDescent="0.25">
      <c r="A1" s="1" t="s">
        <v>321</v>
      </c>
    </row>
    <row r="2" spans="1:7" x14ac:dyDescent="0.25">
      <c r="A2" s="3" t="s">
        <v>69</v>
      </c>
      <c r="G2" s="114"/>
    </row>
    <row r="3" spans="1:7" ht="24" x14ac:dyDescent="0.25">
      <c r="A3" s="59"/>
      <c r="B3" s="139" t="s">
        <v>305</v>
      </c>
      <c r="C3" s="140" t="s">
        <v>306</v>
      </c>
      <c r="D3" s="138" t="s">
        <v>307</v>
      </c>
      <c r="E3" s="30" t="s">
        <v>85</v>
      </c>
      <c r="G3" s="114"/>
    </row>
    <row r="4" spans="1:7" x14ac:dyDescent="0.25">
      <c r="A4" s="45" t="s">
        <v>308</v>
      </c>
      <c r="B4" s="33">
        <v>4250.82</v>
      </c>
      <c r="C4" s="34">
        <v>763.61</v>
      </c>
      <c r="D4" s="82">
        <v>165.59000000000003</v>
      </c>
      <c r="E4" s="56">
        <f>SUM(B4:D4)</f>
        <v>5180.0199999999995</v>
      </c>
      <c r="F4" s="114"/>
      <c r="G4" s="114"/>
    </row>
    <row r="5" spans="1:7" x14ac:dyDescent="0.25">
      <c r="A5" s="46" t="s">
        <v>309</v>
      </c>
      <c r="B5" s="35">
        <v>1860.17</v>
      </c>
      <c r="C5" s="5">
        <v>3970.83</v>
      </c>
      <c r="D5" s="83">
        <v>501.93000000000006</v>
      </c>
      <c r="E5" s="57">
        <f t="shared" ref="E5:E14" si="0">SUM(B5:D5)</f>
        <v>6332.93</v>
      </c>
      <c r="F5" s="114"/>
      <c r="G5" s="114"/>
    </row>
    <row r="6" spans="1:7" x14ac:dyDescent="0.25">
      <c r="A6" s="46" t="s">
        <v>310</v>
      </c>
      <c r="B6" s="35">
        <v>722.08</v>
      </c>
      <c r="C6" s="5">
        <v>6216.23</v>
      </c>
      <c r="D6" s="83">
        <v>943.04000000000019</v>
      </c>
      <c r="E6" s="57">
        <f t="shared" si="0"/>
        <v>7881.3499999999995</v>
      </c>
      <c r="F6" s="114"/>
    </row>
    <row r="7" spans="1:7" x14ac:dyDescent="0.25">
      <c r="A7" s="46" t="s">
        <v>311</v>
      </c>
      <c r="B7" s="35">
        <v>673.06</v>
      </c>
      <c r="C7" s="5">
        <v>7273.47</v>
      </c>
      <c r="D7" s="83">
        <v>1014.71</v>
      </c>
      <c r="E7" s="57">
        <f t="shared" si="0"/>
        <v>8961.2400000000016</v>
      </c>
      <c r="F7" s="114"/>
    </row>
    <row r="8" spans="1:7" x14ac:dyDescent="0.25">
      <c r="A8" s="46" t="s">
        <v>312</v>
      </c>
      <c r="B8" s="35">
        <v>2210.56</v>
      </c>
      <c r="C8" s="5">
        <v>47205.75</v>
      </c>
      <c r="D8" s="83">
        <v>7953.58</v>
      </c>
      <c r="E8" s="57">
        <f t="shared" si="0"/>
        <v>57369.89</v>
      </c>
      <c r="F8" s="114"/>
    </row>
    <row r="9" spans="1:7" x14ac:dyDescent="0.25">
      <c r="A9" s="46" t="s">
        <v>313</v>
      </c>
      <c r="B9" s="35">
        <v>2094.41</v>
      </c>
      <c r="C9" s="5">
        <v>40423.449999999997</v>
      </c>
      <c r="D9" s="83">
        <v>14964.449999999999</v>
      </c>
      <c r="E9" s="57">
        <f t="shared" si="0"/>
        <v>57482.31</v>
      </c>
      <c r="F9" s="114"/>
    </row>
    <row r="10" spans="1:7" x14ac:dyDescent="0.25">
      <c r="A10" s="46" t="s">
        <v>314</v>
      </c>
      <c r="B10" s="35">
        <v>3313.84</v>
      </c>
      <c r="C10" s="5">
        <v>28880.49</v>
      </c>
      <c r="D10" s="83">
        <v>20179.2</v>
      </c>
      <c r="E10" s="57">
        <f t="shared" si="0"/>
        <v>52373.53</v>
      </c>
      <c r="F10" s="114"/>
    </row>
    <row r="11" spans="1:7" x14ac:dyDescent="0.25">
      <c r="A11" s="46" t="s">
        <v>315</v>
      </c>
      <c r="B11" s="35">
        <v>87920.13</v>
      </c>
      <c r="C11" s="5">
        <v>71046.66</v>
      </c>
      <c r="D11" s="83">
        <v>46971.82</v>
      </c>
      <c r="E11" s="57">
        <f t="shared" si="0"/>
        <v>205938.61000000002</v>
      </c>
      <c r="F11" s="114"/>
    </row>
    <row r="12" spans="1:7" x14ac:dyDescent="0.25">
      <c r="A12" s="46" t="s">
        <v>8</v>
      </c>
      <c r="B12" s="35">
        <v>198294.75</v>
      </c>
      <c r="C12" s="5">
        <v>21120.23</v>
      </c>
      <c r="D12" s="83">
        <v>16941.62</v>
      </c>
      <c r="E12" s="57">
        <f t="shared" si="0"/>
        <v>236356.6</v>
      </c>
      <c r="F12" s="114"/>
    </row>
    <row r="13" spans="1:7" x14ac:dyDescent="0.25">
      <c r="A13" s="46" t="s">
        <v>316</v>
      </c>
      <c r="B13" s="84">
        <v>2419491.6</v>
      </c>
      <c r="C13" s="85">
        <v>30641.919999999998</v>
      </c>
      <c r="D13" s="86">
        <v>32967.26</v>
      </c>
      <c r="E13" s="57">
        <f t="shared" si="0"/>
        <v>2483100.7799999998</v>
      </c>
      <c r="F13" s="114"/>
    </row>
    <row r="14" spans="1:7" x14ac:dyDescent="0.25">
      <c r="A14" s="76" t="s">
        <v>85</v>
      </c>
      <c r="B14" s="87">
        <f>SUM(B4:B13)</f>
        <v>2720831.42</v>
      </c>
      <c r="C14" s="88">
        <f t="shared" ref="C14:D14" si="1">SUM(C4:C13)</f>
        <v>257542.64</v>
      </c>
      <c r="D14" s="89">
        <f t="shared" si="1"/>
        <v>142603.20000000001</v>
      </c>
      <c r="E14" s="13">
        <f t="shared" si="0"/>
        <v>3120977.2600000002</v>
      </c>
      <c r="F14" s="114"/>
    </row>
    <row r="15" spans="1:7" x14ac:dyDescent="0.25">
      <c r="A15" s="48" t="s">
        <v>297</v>
      </c>
      <c r="F15" s="114"/>
    </row>
    <row r="16" spans="1:7" x14ac:dyDescent="0.25">
      <c r="A16" s="48" t="s">
        <v>129</v>
      </c>
      <c r="F16" s="114"/>
    </row>
    <row r="17" spans="1:6" x14ac:dyDescent="0.25">
      <c r="A17" s="39" t="s">
        <v>744</v>
      </c>
      <c r="F17" s="114"/>
    </row>
    <row r="18" spans="1:6" x14ac:dyDescent="0.25">
      <c r="F18" s="114"/>
    </row>
    <row r="19" spans="1:6" x14ac:dyDescent="0.25">
      <c r="A19" s="3" t="s">
        <v>70</v>
      </c>
      <c r="F19" s="114"/>
    </row>
    <row r="20" spans="1:6" ht="24" x14ac:dyDescent="0.25">
      <c r="A20" s="59"/>
      <c r="B20" s="139" t="s">
        <v>305</v>
      </c>
      <c r="C20" s="140" t="s">
        <v>306</v>
      </c>
      <c r="D20" s="138" t="s">
        <v>307</v>
      </c>
      <c r="E20" s="30" t="s">
        <v>85</v>
      </c>
      <c r="F20" s="114"/>
    </row>
    <row r="21" spans="1:6" x14ac:dyDescent="0.25">
      <c r="A21" s="45" t="s">
        <v>308</v>
      </c>
      <c r="B21" s="33">
        <v>300489.49</v>
      </c>
      <c r="C21" s="34">
        <v>50841.18</v>
      </c>
      <c r="D21" s="82">
        <v>10703.58</v>
      </c>
      <c r="E21" s="56">
        <f>SUM(B21:D21)</f>
        <v>362034.25</v>
      </c>
      <c r="F21" s="114"/>
    </row>
    <row r="22" spans="1:6" x14ac:dyDescent="0.25">
      <c r="A22" s="46" t="s">
        <v>309</v>
      </c>
      <c r="B22" s="35">
        <v>51500.94</v>
      </c>
      <c r="C22" s="5">
        <v>265299.09999999998</v>
      </c>
      <c r="D22" s="83">
        <v>51486.649999999994</v>
      </c>
      <c r="E22" s="57">
        <f t="shared" ref="E22:E31" si="2">SUM(B22:D22)</f>
        <v>368286.68999999994</v>
      </c>
      <c r="F22" s="114"/>
    </row>
    <row r="23" spans="1:6" x14ac:dyDescent="0.25">
      <c r="A23" s="46" t="s">
        <v>310</v>
      </c>
      <c r="B23" s="35">
        <v>19552.61</v>
      </c>
      <c r="C23" s="5">
        <v>291881.09999999998</v>
      </c>
      <c r="D23" s="83">
        <v>61524.430000000008</v>
      </c>
      <c r="E23" s="57">
        <f t="shared" si="2"/>
        <v>372958.13999999996</v>
      </c>
      <c r="F23" s="114"/>
    </row>
    <row r="24" spans="1:6" x14ac:dyDescent="0.25">
      <c r="A24" s="46" t="s">
        <v>311</v>
      </c>
      <c r="B24" s="35">
        <v>15039.49</v>
      </c>
      <c r="C24" s="5">
        <v>298309.83</v>
      </c>
      <c r="D24" s="83">
        <v>64509.020000000004</v>
      </c>
      <c r="E24" s="57">
        <f t="shared" si="2"/>
        <v>377858.34</v>
      </c>
      <c r="F24" s="114"/>
    </row>
    <row r="25" spans="1:6" x14ac:dyDescent="0.25">
      <c r="A25" s="46" t="s">
        <v>312</v>
      </c>
      <c r="B25" s="35">
        <v>39242.559999999998</v>
      </c>
      <c r="C25" s="5">
        <v>1483434.79</v>
      </c>
      <c r="D25" s="83">
        <v>369160.94999999995</v>
      </c>
      <c r="E25" s="57">
        <f t="shared" si="2"/>
        <v>1891838.3</v>
      </c>
      <c r="F25" s="114"/>
    </row>
    <row r="26" spans="1:6" x14ac:dyDescent="0.25">
      <c r="A26" s="46" t="s">
        <v>313</v>
      </c>
      <c r="B26" s="35">
        <v>20367.13</v>
      </c>
      <c r="C26" s="5">
        <v>806044.09</v>
      </c>
      <c r="D26" s="83">
        <v>664958.16</v>
      </c>
      <c r="E26" s="57">
        <f t="shared" si="2"/>
        <v>1491369.38</v>
      </c>
      <c r="F26" s="114"/>
    </row>
    <row r="27" spans="1:6" x14ac:dyDescent="0.25">
      <c r="A27" s="46" t="s">
        <v>314</v>
      </c>
      <c r="B27" s="35">
        <v>34432.480000000003</v>
      </c>
      <c r="C27" s="5">
        <v>366629.58</v>
      </c>
      <c r="D27" s="83">
        <v>701016.69000000006</v>
      </c>
      <c r="E27" s="57">
        <f t="shared" si="2"/>
        <v>1102078.75</v>
      </c>
      <c r="F27" s="114"/>
    </row>
    <row r="28" spans="1:6" x14ac:dyDescent="0.25">
      <c r="A28" s="46" t="s">
        <v>315</v>
      </c>
      <c r="B28" s="35">
        <v>1052329.72</v>
      </c>
      <c r="C28" s="5">
        <v>588948.92000000004</v>
      </c>
      <c r="D28" s="83">
        <v>718732.63000000012</v>
      </c>
      <c r="E28" s="57">
        <f t="shared" si="2"/>
        <v>2360011.2700000005</v>
      </c>
      <c r="F28" s="114"/>
    </row>
    <row r="29" spans="1:6" x14ac:dyDescent="0.25">
      <c r="A29" s="46" t="s">
        <v>8</v>
      </c>
      <c r="B29" s="35">
        <v>1559963.66</v>
      </c>
      <c r="C29" s="5">
        <v>51817.43</v>
      </c>
      <c r="D29" s="83">
        <v>71717.510000000009</v>
      </c>
      <c r="E29" s="57">
        <f t="shared" si="2"/>
        <v>1683498.5999999999</v>
      </c>
      <c r="F29" s="114"/>
    </row>
    <row r="30" spans="1:6" x14ac:dyDescent="0.25">
      <c r="A30" s="46" t="s">
        <v>316</v>
      </c>
      <c r="B30" s="84">
        <v>19261222.949999999</v>
      </c>
      <c r="C30" s="85">
        <v>54578.84</v>
      </c>
      <c r="D30" s="86">
        <v>104679.62000000001</v>
      </c>
      <c r="E30" s="57">
        <f t="shared" si="2"/>
        <v>19420481.41</v>
      </c>
      <c r="F30" s="114"/>
    </row>
    <row r="31" spans="1:6" x14ac:dyDescent="0.25">
      <c r="A31" s="76" t="s">
        <v>85</v>
      </c>
      <c r="B31" s="87">
        <f>SUM(B21:B30)</f>
        <v>22354141.030000001</v>
      </c>
      <c r="C31" s="88">
        <f t="shared" ref="C31" si="3">SUM(C21:C30)</f>
        <v>4257784.8599999994</v>
      </c>
      <c r="D31" s="89">
        <f t="shared" ref="D31" si="4">SUM(D21:D30)</f>
        <v>2818489.24</v>
      </c>
      <c r="E31" s="13">
        <f t="shared" si="2"/>
        <v>29430415.130000003</v>
      </c>
    </row>
    <row r="32" spans="1:6" x14ac:dyDescent="0.25">
      <c r="A32" s="48" t="s">
        <v>129</v>
      </c>
    </row>
    <row r="33" spans="1:5" x14ac:dyDescent="0.25">
      <c r="A33" s="39" t="s">
        <v>744</v>
      </c>
    </row>
    <row r="35" spans="1:5" x14ac:dyDescent="0.25">
      <c r="A35" s="3" t="s">
        <v>28</v>
      </c>
    </row>
    <row r="36" spans="1:5" ht="24" x14ac:dyDescent="0.25">
      <c r="A36" s="59"/>
      <c r="B36" s="77" t="s">
        <v>305</v>
      </c>
      <c r="C36" s="78" t="s">
        <v>306</v>
      </c>
      <c r="D36" s="79" t="s">
        <v>307</v>
      </c>
      <c r="E36" s="30" t="s">
        <v>85</v>
      </c>
    </row>
    <row r="37" spans="1:5" x14ac:dyDescent="0.25">
      <c r="A37" s="45" t="s">
        <v>308</v>
      </c>
      <c r="B37" s="33">
        <f>B4+B21</f>
        <v>304740.31</v>
      </c>
      <c r="C37" s="34">
        <f>C4+C21</f>
        <v>51604.79</v>
      </c>
      <c r="D37" s="82">
        <f>D4+D21</f>
        <v>10869.17</v>
      </c>
      <c r="E37" s="11">
        <f>SUM(B37:D37)</f>
        <v>367214.26999999996</v>
      </c>
    </row>
    <row r="38" spans="1:5" x14ac:dyDescent="0.25">
      <c r="A38" s="46" t="s">
        <v>309</v>
      </c>
      <c r="B38" s="35">
        <f>B5+B22</f>
        <v>53361.11</v>
      </c>
      <c r="C38" s="5">
        <f>C5+C22</f>
        <v>269269.93</v>
      </c>
      <c r="D38" s="83">
        <f>D5+D22</f>
        <v>51988.579999999994</v>
      </c>
      <c r="E38" s="12">
        <f t="shared" ref="E38:E47" si="5">SUM(B38:D38)</f>
        <v>374619.62</v>
      </c>
    </row>
    <row r="39" spans="1:5" x14ac:dyDescent="0.25">
      <c r="A39" s="46" t="s">
        <v>310</v>
      </c>
      <c r="B39" s="35">
        <f>B6+B23</f>
        <v>20274.690000000002</v>
      </c>
      <c r="C39" s="5">
        <f>C6+C23</f>
        <v>298097.32999999996</v>
      </c>
      <c r="D39" s="83">
        <f>D6+D23</f>
        <v>62467.470000000008</v>
      </c>
      <c r="E39" s="12">
        <f t="shared" si="5"/>
        <v>380839.49</v>
      </c>
    </row>
    <row r="40" spans="1:5" x14ac:dyDescent="0.25">
      <c r="A40" s="46" t="s">
        <v>311</v>
      </c>
      <c r="B40" s="35">
        <f>B7+B24</f>
        <v>15712.55</v>
      </c>
      <c r="C40" s="5">
        <f>C7+C24</f>
        <v>305583.3</v>
      </c>
      <c r="D40" s="83">
        <f>D7+D24</f>
        <v>65523.73</v>
      </c>
      <c r="E40" s="12">
        <f t="shared" si="5"/>
        <v>386819.57999999996</v>
      </c>
    </row>
    <row r="41" spans="1:5" x14ac:dyDescent="0.25">
      <c r="A41" s="46" t="s">
        <v>312</v>
      </c>
      <c r="B41" s="35">
        <f>B8+B25</f>
        <v>41453.119999999995</v>
      </c>
      <c r="C41" s="5">
        <f>C8+C25</f>
        <v>1530640.54</v>
      </c>
      <c r="D41" s="83">
        <f>D8+D25</f>
        <v>377114.52999999997</v>
      </c>
      <c r="E41" s="12">
        <f t="shared" si="5"/>
        <v>1949208.1900000002</v>
      </c>
    </row>
    <row r="42" spans="1:5" x14ac:dyDescent="0.25">
      <c r="A42" s="46" t="s">
        <v>313</v>
      </c>
      <c r="B42" s="35">
        <f>B9+B26</f>
        <v>22461.54</v>
      </c>
      <c r="C42" s="5">
        <f>C9+C26</f>
        <v>846467.53999999992</v>
      </c>
      <c r="D42" s="83">
        <f>D9+D26</f>
        <v>679922.61</v>
      </c>
      <c r="E42" s="12">
        <f t="shared" si="5"/>
        <v>1548851.69</v>
      </c>
    </row>
    <row r="43" spans="1:5" x14ac:dyDescent="0.25">
      <c r="A43" s="46" t="s">
        <v>314</v>
      </c>
      <c r="B43" s="35">
        <f>B10+B27</f>
        <v>37746.320000000007</v>
      </c>
      <c r="C43" s="5">
        <f>C10+C27</f>
        <v>395510.07</v>
      </c>
      <c r="D43" s="83">
        <f>D10+D27</f>
        <v>721195.89</v>
      </c>
      <c r="E43" s="12">
        <f t="shared" si="5"/>
        <v>1154452.28</v>
      </c>
    </row>
    <row r="44" spans="1:5" x14ac:dyDescent="0.25">
      <c r="A44" s="46" t="s">
        <v>315</v>
      </c>
      <c r="B44" s="35">
        <f>B11+B28</f>
        <v>1140249.8500000001</v>
      </c>
      <c r="C44" s="5">
        <f>C11+C28</f>
        <v>659995.58000000007</v>
      </c>
      <c r="D44" s="83">
        <f>D11+D28</f>
        <v>765704.45000000007</v>
      </c>
      <c r="E44" s="12">
        <f t="shared" si="5"/>
        <v>2565949.8800000004</v>
      </c>
    </row>
    <row r="45" spans="1:5" x14ac:dyDescent="0.25">
      <c r="A45" s="46" t="s">
        <v>8</v>
      </c>
      <c r="B45" s="35">
        <f>B12+B29</f>
        <v>1758258.41</v>
      </c>
      <c r="C45" s="5">
        <f>C12+C29</f>
        <v>72937.66</v>
      </c>
      <c r="D45" s="83">
        <f>D12+D29</f>
        <v>88659.13</v>
      </c>
      <c r="E45" s="12">
        <f t="shared" si="5"/>
        <v>1919855.1999999997</v>
      </c>
    </row>
    <row r="46" spans="1:5" x14ac:dyDescent="0.25">
      <c r="A46" s="46" t="s">
        <v>316</v>
      </c>
      <c r="B46" s="84">
        <f>B13+B30</f>
        <v>21680714.550000001</v>
      </c>
      <c r="C46" s="85">
        <f>C13+C30</f>
        <v>85220.76</v>
      </c>
      <c r="D46" s="86">
        <f>D13+D30</f>
        <v>137646.88</v>
      </c>
      <c r="E46" s="12">
        <f t="shared" si="5"/>
        <v>21903582.190000001</v>
      </c>
    </row>
    <row r="47" spans="1:5" x14ac:dyDescent="0.25">
      <c r="A47" s="76" t="s">
        <v>85</v>
      </c>
      <c r="B47" s="87">
        <f>SUM(B37:B46)</f>
        <v>25074972.449999999</v>
      </c>
      <c r="C47" s="88">
        <f t="shared" ref="C47:D47" si="6">SUM(C37:C46)</f>
        <v>4515327.5</v>
      </c>
      <c r="D47" s="89">
        <f t="shared" si="6"/>
        <v>2961092.44</v>
      </c>
      <c r="E47" s="13">
        <f t="shared" si="5"/>
        <v>32551392.390000001</v>
      </c>
    </row>
    <row r="48" spans="1:5" x14ac:dyDescent="0.25">
      <c r="A48" s="48" t="s">
        <v>129</v>
      </c>
    </row>
    <row r="49" spans="1:1" x14ac:dyDescent="0.25">
      <c r="A49" s="39" t="s">
        <v>744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6" x14ac:dyDescent="0.25">
      <c r="A1" s="1" t="s">
        <v>304</v>
      </c>
    </row>
    <row r="2" spans="1:6" x14ac:dyDescent="0.25">
      <c r="A2" s="3" t="s">
        <v>69</v>
      </c>
    </row>
    <row r="3" spans="1:6" ht="24" x14ac:dyDescent="0.25">
      <c r="A3" s="75"/>
      <c r="B3" s="14" t="s">
        <v>299</v>
      </c>
      <c r="C3" s="15" t="s">
        <v>300</v>
      </c>
      <c r="D3" s="15" t="s">
        <v>301</v>
      </c>
      <c r="E3" s="30" t="s">
        <v>302</v>
      </c>
      <c r="F3" s="16" t="s">
        <v>85</v>
      </c>
    </row>
    <row r="4" spans="1:6" x14ac:dyDescent="0.25">
      <c r="A4" s="45" t="s">
        <v>36</v>
      </c>
      <c r="B4" s="90">
        <f>For2_H!B4+For2_F!B4</f>
        <v>20303.559999999998</v>
      </c>
      <c r="C4" s="90">
        <f>For2_H!C4+For2_F!C4</f>
        <v>5115.0300000000007</v>
      </c>
      <c r="D4" s="90">
        <f>For2_H!D4+For2_F!D4</f>
        <v>5861.39</v>
      </c>
      <c r="E4" s="90">
        <f>For2_H!E4+For2_F!E4</f>
        <v>645.23</v>
      </c>
      <c r="F4" s="91">
        <f>SUM(B4:E4)</f>
        <v>31925.209999999995</v>
      </c>
    </row>
    <row r="5" spans="1:6" x14ac:dyDescent="0.25">
      <c r="A5" s="46" t="s">
        <v>30</v>
      </c>
      <c r="B5" s="90">
        <f>For2_H!B5+For2_F!B5</f>
        <v>55964.020000000004</v>
      </c>
      <c r="C5" s="90">
        <f>For2_H!C5+For2_F!C5</f>
        <v>29135.33</v>
      </c>
      <c r="D5" s="90">
        <f>For2_H!D5+For2_F!D5</f>
        <v>40008.06</v>
      </c>
      <c r="E5" s="90">
        <f>For2_H!E5+For2_F!E5</f>
        <v>28019.27</v>
      </c>
      <c r="F5" s="91">
        <f t="shared" ref="F5:F10" si="0">SUM(B5:E5)</f>
        <v>153126.68</v>
      </c>
    </row>
    <row r="6" spans="1:6" x14ac:dyDescent="0.25">
      <c r="A6" s="46" t="s">
        <v>31</v>
      </c>
      <c r="B6" s="90">
        <f>For2_H!B6+For2_F!B6</f>
        <v>467818.88</v>
      </c>
      <c r="C6" s="90">
        <f>For2_H!C6+For2_F!C6</f>
        <v>204950.09000000003</v>
      </c>
      <c r="D6" s="90">
        <f>For2_H!D6+For2_F!D6</f>
        <v>253379.14</v>
      </c>
      <c r="E6" s="90">
        <f>For2_H!E6+For2_F!E6</f>
        <v>519259.64</v>
      </c>
      <c r="F6" s="91">
        <f t="shared" si="0"/>
        <v>1445407.75</v>
      </c>
    </row>
    <row r="7" spans="1:6" x14ac:dyDescent="0.25">
      <c r="A7" s="46" t="s">
        <v>32</v>
      </c>
      <c r="B7" s="90">
        <f>For2_H!B7+For2_F!B7</f>
        <v>646552.57000000007</v>
      </c>
      <c r="C7" s="90">
        <f>For2_H!C7+For2_F!C7</f>
        <v>296882.31</v>
      </c>
      <c r="D7" s="90">
        <f>For2_H!D7+For2_F!D7</f>
        <v>255501.08000000002</v>
      </c>
      <c r="E7" s="90">
        <f>For2_H!E7+For2_F!E7</f>
        <v>453309.22</v>
      </c>
      <c r="F7" s="91">
        <f t="shared" si="0"/>
        <v>1652245.1800000002</v>
      </c>
    </row>
    <row r="8" spans="1:6" x14ac:dyDescent="0.25">
      <c r="A8" s="46" t="s">
        <v>33</v>
      </c>
      <c r="B8" s="90">
        <f>For2_H!B8+For2_F!B8</f>
        <v>445750.55000000005</v>
      </c>
      <c r="C8" s="90">
        <f>For2_H!C8+For2_F!C8</f>
        <v>145337.53</v>
      </c>
      <c r="D8" s="90">
        <f>For2_H!D8+For2_F!D8</f>
        <v>103565.45000000001</v>
      </c>
      <c r="E8" s="90">
        <f>For2_H!E8+For2_F!E8</f>
        <v>191688.2</v>
      </c>
      <c r="F8" s="91">
        <f t="shared" si="0"/>
        <v>886341.73</v>
      </c>
    </row>
    <row r="9" spans="1:6" x14ac:dyDescent="0.25">
      <c r="A9" s="47" t="s">
        <v>303</v>
      </c>
      <c r="B9" s="90">
        <f>For2_H!B9+For2_F!B9</f>
        <v>749769.60000000009</v>
      </c>
      <c r="C9" s="90">
        <f>For2_H!C9+For2_F!C9</f>
        <v>115001.43000000001</v>
      </c>
      <c r="D9" s="90">
        <f>For2_H!D9+For2_F!D9</f>
        <v>87577.15</v>
      </c>
      <c r="E9" s="90">
        <f>For2_H!E9+For2_F!E9</f>
        <v>155585.9</v>
      </c>
      <c r="F9" s="91">
        <f t="shared" si="0"/>
        <v>1107934.08</v>
      </c>
    </row>
    <row r="10" spans="1:6" x14ac:dyDescent="0.25">
      <c r="A10" s="76" t="s">
        <v>85</v>
      </c>
      <c r="B10" s="92">
        <f>SUM(B4:B9)</f>
        <v>2386159.1800000002</v>
      </c>
      <c r="C10" s="92">
        <f>SUM(C4:C9)</f>
        <v>796421.72000000009</v>
      </c>
      <c r="D10" s="92">
        <f>SUM(D4:D9)</f>
        <v>745892.27000000014</v>
      </c>
      <c r="E10" s="93">
        <f>SUM(E4:E9)</f>
        <v>1348507.46</v>
      </c>
      <c r="F10" s="94">
        <f t="shared" si="0"/>
        <v>5276980.6300000008</v>
      </c>
    </row>
    <row r="11" spans="1:6" x14ac:dyDescent="0.25">
      <c r="A11" s="48" t="s">
        <v>297</v>
      </c>
    </row>
    <row r="12" spans="1:6" x14ac:dyDescent="0.25">
      <c r="A12" s="48" t="s">
        <v>129</v>
      </c>
    </row>
    <row r="13" spans="1:6" x14ac:dyDescent="0.25">
      <c r="A13" s="39" t="s">
        <v>744</v>
      </c>
    </row>
    <row r="15" spans="1:6" x14ac:dyDescent="0.25">
      <c r="A15" s="3" t="s">
        <v>70</v>
      </c>
    </row>
    <row r="16" spans="1:6" ht="24" x14ac:dyDescent="0.25">
      <c r="A16" s="75"/>
      <c r="B16" s="14" t="s">
        <v>299</v>
      </c>
      <c r="C16" s="15" t="s">
        <v>300</v>
      </c>
      <c r="D16" s="15" t="s">
        <v>301</v>
      </c>
      <c r="E16" s="30" t="s">
        <v>302</v>
      </c>
      <c r="F16" s="16" t="s">
        <v>85</v>
      </c>
    </row>
    <row r="17" spans="1:6" x14ac:dyDescent="0.25">
      <c r="A17" s="45" t="s">
        <v>36</v>
      </c>
      <c r="B17" s="90">
        <f>For2_H!B17+For2_F!B17</f>
        <v>180251.03</v>
      </c>
      <c r="C17" s="90">
        <f>For2_H!C17+For2_F!C17</f>
        <v>96316.61</v>
      </c>
      <c r="D17" s="90">
        <f>For2_H!D17+For2_F!D17</f>
        <v>122547.70999999999</v>
      </c>
      <c r="E17" s="90">
        <f>For2_H!E17+For2_F!E17</f>
        <v>5130.9799999999996</v>
      </c>
      <c r="F17" s="91">
        <f>SUM(B17:E17)</f>
        <v>404246.32999999996</v>
      </c>
    </row>
    <row r="18" spans="1:6" x14ac:dyDescent="0.25">
      <c r="A18" s="46" t="s">
        <v>30</v>
      </c>
      <c r="B18" s="90">
        <f>For2_H!B18+For2_F!B18</f>
        <v>325280.42</v>
      </c>
      <c r="C18" s="90">
        <f>For2_H!C18+For2_F!C18</f>
        <v>449499.36</v>
      </c>
      <c r="D18" s="90">
        <f>For2_H!D18+For2_F!D18</f>
        <v>634181.55000000005</v>
      </c>
      <c r="E18" s="90">
        <f>For2_H!E18+For2_F!E18</f>
        <v>563121.96</v>
      </c>
      <c r="F18" s="91">
        <f t="shared" ref="F18:F23" si="1">SUM(B18:E18)</f>
        <v>1972083.29</v>
      </c>
    </row>
    <row r="19" spans="1:6" x14ac:dyDescent="0.25">
      <c r="A19" s="46" t="s">
        <v>31</v>
      </c>
      <c r="B19" s="90">
        <f>For2_H!B19+For2_F!B19</f>
        <v>1056581.26</v>
      </c>
      <c r="C19" s="90">
        <f>For2_H!C19+For2_F!C19</f>
        <v>2017168.1600000001</v>
      </c>
      <c r="D19" s="90">
        <f>For2_H!D19+For2_F!D19</f>
        <v>2177710.1399999997</v>
      </c>
      <c r="E19" s="90">
        <f>For2_H!E19+For2_F!E19</f>
        <v>4582656.24</v>
      </c>
      <c r="F19" s="91">
        <f t="shared" si="1"/>
        <v>9834115.8000000007</v>
      </c>
    </row>
    <row r="20" spans="1:6" x14ac:dyDescent="0.25">
      <c r="A20" s="46" t="s">
        <v>32</v>
      </c>
      <c r="B20" s="90">
        <f>For2_H!B20+For2_F!B20</f>
        <v>1808801.72</v>
      </c>
      <c r="C20" s="90">
        <f>For2_H!C20+For2_F!C20</f>
        <v>3477599.6100000003</v>
      </c>
      <c r="D20" s="90">
        <f>For2_H!D20+For2_F!D20</f>
        <v>1937234.52</v>
      </c>
      <c r="E20" s="90">
        <f>For2_H!E20+For2_F!E20</f>
        <v>3947501.57</v>
      </c>
      <c r="F20" s="91">
        <f t="shared" si="1"/>
        <v>11171137.42</v>
      </c>
    </row>
    <row r="21" spans="1:6" x14ac:dyDescent="0.25">
      <c r="A21" s="46" t="s">
        <v>33</v>
      </c>
      <c r="B21" s="90">
        <f>For2_H!B21+For2_F!B21</f>
        <v>2057364.94</v>
      </c>
      <c r="C21" s="90">
        <f>For2_H!C21+For2_F!C21</f>
        <v>2338807.0699999998</v>
      </c>
      <c r="D21" s="90">
        <f>For2_H!D21+For2_F!D21</f>
        <v>1074893.1499999999</v>
      </c>
      <c r="E21" s="90">
        <f>For2_H!E21+For2_F!E21</f>
        <v>1704905.9</v>
      </c>
      <c r="F21" s="91">
        <f t="shared" si="1"/>
        <v>7175971.0600000005</v>
      </c>
    </row>
    <row r="22" spans="1:6" x14ac:dyDescent="0.25">
      <c r="A22" s="47" t="s">
        <v>303</v>
      </c>
      <c r="B22" s="90">
        <f>For2_H!B22+For2_F!B22</f>
        <v>5833691.6899999995</v>
      </c>
      <c r="C22" s="90">
        <f>For2_H!C22+For2_F!C22</f>
        <v>2480775.92</v>
      </c>
      <c r="D22" s="90">
        <f>For2_H!D22+For2_F!D22</f>
        <v>1250089.01</v>
      </c>
      <c r="E22" s="90">
        <f>For2_H!E22+For2_F!E22</f>
        <v>1656538.96</v>
      </c>
      <c r="F22" s="91">
        <f t="shared" si="1"/>
        <v>11221095.579999998</v>
      </c>
    </row>
    <row r="23" spans="1:6" x14ac:dyDescent="0.25">
      <c r="A23" s="76" t="s">
        <v>85</v>
      </c>
      <c r="B23" s="92">
        <f>SUM(B17:B22)</f>
        <v>11261971.059999999</v>
      </c>
      <c r="C23" s="92">
        <f>SUM(C17:C22)</f>
        <v>10860166.73</v>
      </c>
      <c r="D23" s="92">
        <f>SUM(D17:D22)</f>
        <v>7196656.0800000001</v>
      </c>
      <c r="E23" s="93">
        <f>SUM(E17:E22)</f>
        <v>12459855.609999999</v>
      </c>
      <c r="F23" s="94">
        <f t="shared" si="1"/>
        <v>41778649.479999997</v>
      </c>
    </row>
    <row r="24" spans="1:6" x14ac:dyDescent="0.25">
      <c r="A24" s="48" t="s">
        <v>129</v>
      </c>
    </row>
    <row r="25" spans="1:6" x14ac:dyDescent="0.25">
      <c r="A25" s="39" t="s">
        <v>744</v>
      </c>
    </row>
    <row r="27" spans="1:6" x14ac:dyDescent="0.25">
      <c r="A27" s="3" t="s">
        <v>28</v>
      </c>
    </row>
    <row r="28" spans="1:6" ht="24" x14ac:dyDescent="0.25">
      <c r="A28" s="75"/>
      <c r="B28" s="14" t="s">
        <v>299</v>
      </c>
      <c r="C28" s="15" t="s">
        <v>300</v>
      </c>
      <c r="D28" s="15" t="s">
        <v>301</v>
      </c>
      <c r="E28" s="30" t="s">
        <v>302</v>
      </c>
      <c r="F28" s="16" t="s">
        <v>85</v>
      </c>
    </row>
    <row r="29" spans="1:6" x14ac:dyDescent="0.25">
      <c r="A29" s="45" t="s">
        <v>36</v>
      </c>
      <c r="B29" s="90">
        <f>B4+B17</f>
        <v>200554.59</v>
      </c>
      <c r="C29" s="90">
        <f>C4+C17</f>
        <v>101431.64</v>
      </c>
      <c r="D29" s="90">
        <f>D4+D17</f>
        <v>128409.09999999999</v>
      </c>
      <c r="E29" s="90">
        <f>E4+E17</f>
        <v>5776.2099999999991</v>
      </c>
      <c r="F29" s="91">
        <f>SUM(B29:E29)</f>
        <v>436171.54</v>
      </c>
    </row>
    <row r="30" spans="1:6" x14ac:dyDescent="0.25">
      <c r="A30" s="46" t="s">
        <v>30</v>
      </c>
      <c r="B30" s="90">
        <f>B5+B18</f>
        <v>381244.44</v>
      </c>
      <c r="C30" s="90">
        <f>C5+C18</f>
        <v>478634.69</v>
      </c>
      <c r="D30" s="90">
        <f>D5+D18</f>
        <v>674189.6100000001</v>
      </c>
      <c r="E30" s="90">
        <f>E5+E18</f>
        <v>591141.23</v>
      </c>
      <c r="F30" s="91">
        <f t="shared" ref="F30:F35" si="2">SUM(B30:E30)</f>
        <v>2125209.9700000002</v>
      </c>
    </row>
    <row r="31" spans="1:6" x14ac:dyDescent="0.25">
      <c r="A31" s="46" t="s">
        <v>31</v>
      </c>
      <c r="B31" s="90">
        <f>B6+B19</f>
        <v>1524400.1400000001</v>
      </c>
      <c r="C31" s="90">
        <f>C6+C19</f>
        <v>2222118.25</v>
      </c>
      <c r="D31" s="90">
        <f>D6+D19</f>
        <v>2431089.2799999998</v>
      </c>
      <c r="E31" s="90">
        <f>E6+E19</f>
        <v>5101915.88</v>
      </c>
      <c r="F31" s="91">
        <f t="shared" si="2"/>
        <v>11279523.550000001</v>
      </c>
    </row>
    <row r="32" spans="1:6" x14ac:dyDescent="0.25">
      <c r="A32" s="46" t="s">
        <v>32</v>
      </c>
      <c r="B32" s="90">
        <f>B7+B20</f>
        <v>2455354.29</v>
      </c>
      <c r="C32" s="90">
        <f>C7+C20</f>
        <v>3774481.9200000004</v>
      </c>
      <c r="D32" s="90">
        <f>D7+D20</f>
        <v>2192735.6</v>
      </c>
      <c r="E32" s="90">
        <f>E7+E20</f>
        <v>4400810.79</v>
      </c>
      <c r="F32" s="91">
        <f t="shared" si="2"/>
        <v>12823382.600000001</v>
      </c>
    </row>
    <row r="33" spans="1:6" x14ac:dyDescent="0.25">
      <c r="A33" s="46" t="s">
        <v>33</v>
      </c>
      <c r="B33" s="90">
        <f>B8+B21</f>
        <v>2503115.4900000002</v>
      </c>
      <c r="C33" s="90">
        <f>C8+C21</f>
        <v>2484144.5999999996</v>
      </c>
      <c r="D33" s="90">
        <f>D8+D21</f>
        <v>1178458.5999999999</v>
      </c>
      <c r="E33" s="90">
        <f>E8+E21</f>
        <v>1896594.0999999999</v>
      </c>
      <c r="F33" s="91">
        <f t="shared" si="2"/>
        <v>8062312.7899999991</v>
      </c>
    </row>
    <row r="34" spans="1:6" x14ac:dyDescent="0.25">
      <c r="A34" s="47" t="s">
        <v>303</v>
      </c>
      <c r="B34" s="90">
        <f>B9+B22</f>
        <v>6583461.2899999991</v>
      </c>
      <c r="C34" s="90">
        <f>C9+C22</f>
        <v>2595777.35</v>
      </c>
      <c r="D34" s="90">
        <f>D9+D22</f>
        <v>1337666.1599999999</v>
      </c>
      <c r="E34" s="90">
        <f>E9+E22</f>
        <v>1812124.8599999999</v>
      </c>
      <c r="F34" s="91">
        <f t="shared" si="2"/>
        <v>12329029.659999998</v>
      </c>
    </row>
    <row r="35" spans="1:6" x14ac:dyDescent="0.25">
      <c r="A35" s="76" t="s">
        <v>85</v>
      </c>
      <c r="B35" s="92">
        <f>SUM(B29:B34)</f>
        <v>13648130.239999998</v>
      </c>
      <c r="C35" s="92">
        <f>SUM(C29:C34)</f>
        <v>11656588.449999999</v>
      </c>
      <c r="D35" s="92">
        <f>SUM(D29:D34)</f>
        <v>7942548.3499999996</v>
      </c>
      <c r="E35" s="93">
        <f>SUM(E29:E34)</f>
        <v>13808363.069999998</v>
      </c>
      <c r="F35" s="94">
        <f t="shared" si="2"/>
        <v>47055630.109999999</v>
      </c>
    </row>
    <row r="36" spans="1:6" x14ac:dyDescent="0.25">
      <c r="A36" s="48" t="s">
        <v>129</v>
      </c>
    </row>
    <row r="37" spans="1:6" x14ac:dyDescent="0.25">
      <c r="A37" s="39" t="s">
        <v>744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10" x14ac:dyDescent="0.25">
      <c r="A1" s="1" t="s">
        <v>318</v>
      </c>
    </row>
    <row r="2" spans="1:10" x14ac:dyDescent="0.25">
      <c r="A2" s="3" t="s">
        <v>69</v>
      </c>
    </row>
    <row r="3" spans="1:10" ht="24" x14ac:dyDescent="0.25">
      <c r="A3" s="75"/>
      <c r="B3" s="14" t="s">
        <v>299</v>
      </c>
      <c r="C3" s="15" t="s">
        <v>300</v>
      </c>
      <c r="D3" s="15" t="s">
        <v>301</v>
      </c>
      <c r="E3" s="30" t="s">
        <v>302</v>
      </c>
      <c r="F3" s="16" t="s">
        <v>85</v>
      </c>
    </row>
    <row r="4" spans="1:10" x14ac:dyDescent="0.25">
      <c r="A4" s="45" t="s">
        <v>36</v>
      </c>
      <c r="B4" s="90">
        <v>12838.16</v>
      </c>
      <c r="C4" s="90">
        <v>3290.84</v>
      </c>
      <c r="D4" s="90">
        <v>2750.63</v>
      </c>
      <c r="E4" s="95">
        <v>324.99</v>
      </c>
      <c r="F4" s="91">
        <f>SUM(B4:E4)</f>
        <v>19204.620000000003</v>
      </c>
      <c r="G4" s="114"/>
      <c r="H4" s="114"/>
      <c r="I4" s="114"/>
      <c r="J4" s="114"/>
    </row>
    <row r="5" spans="1:10" x14ac:dyDescent="0.25">
      <c r="A5" s="46" t="s">
        <v>30</v>
      </c>
      <c r="B5" s="90">
        <v>28886.37</v>
      </c>
      <c r="C5" s="90">
        <v>16732.990000000002</v>
      </c>
      <c r="D5" s="90">
        <v>18290.66</v>
      </c>
      <c r="E5" s="95">
        <v>10703.27</v>
      </c>
      <c r="F5" s="91">
        <f t="shared" ref="F5:F10" si="0">SUM(B5:E5)</f>
        <v>74613.290000000008</v>
      </c>
      <c r="G5" s="114"/>
      <c r="H5" s="114"/>
      <c r="I5" s="114"/>
      <c r="J5" s="114"/>
    </row>
    <row r="6" spans="1:10" x14ac:dyDescent="0.25">
      <c r="A6" s="46" t="s">
        <v>31</v>
      </c>
      <c r="B6" s="90">
        <v>226507.08</v>
      </c>
      <c r="C6" s="90">
        <v>112465.77</v>
      </c>
      <c r="D6" s="90">
        <v>115507.1</v>
      </c>
      <c r="E6" s="95">
        <v>214104.5</v>
      </c>
      <c r="F6" s="91">
        <f t="shared" si="0"/>
        <v>668584.44999999995</v>
      </c>
      <c r="G6" s="114"/>
      <c r="H6" s="114"/>
      <c r="I6" s="114"/>
      <c r="J6" s="114"/>
    </row>
    <row r="7" spans="1:10" x14ac:dyDescent="0.25">
      <c r="A7" s="46" t="s">
        <v>32</v>
      </c>
      <c r="B7" s="90">
        <v>308555.61</v>
      </c>
      <c r="C7" s="90">
        <v>167829.42</v>
      </c>
      <c r="D7" s="90">
        <v>126127.22</v>
      </c>
      <c r="E7" s="95">
        <v>215702.3</v>
      </c>
      <c r="F7" s="91">
        <f t="shared" si="0"/>
        <v>818214.55</v>
      </c>
      <c r="G7" s="114"/>
      <c r="H7" s="114"/>
      <c r="I7" s="114"/>
      <c r="J7" s="114"/>
    </row>
    <row r="8" spans="1:10" x14ac:dyDescent="0.25">
      <c r="A8" s="46" t="s">
        <v>33</v>
      </c>
      <c r="B8" s="90">
        <v>191827.29</v>
      </c>
      <c r="C8" s="90">
        <v>83312.72</v>
      </c>
      <c r="D8" s="90">
        <v>50686.76</v>
      </c>
      <c r="E8" s="95">
        <v>102291.49</v>
      </c>
      <c r="F8" s="91">
        <f t="shared" si="0"/>
        <v>428118.26</v>
      </c>
      <c r="G8" s="114"/>
      <c r="H8" s="114"/>
      <c r="I8" s="114"/>
      <c r="J8" s="114"/>
    </row>
    <row r="9" spans="1:10" x14ac:dyDescent="0.25">
      <c r="A9" s="47" t="s">
        <v>303</v>
      </c>
      <c r="B9" s="90">
        <v>359044.89</v>
      </c>
      <c r="C9" s="90">
        <v>70467.210000000006</v>
      </c>
      <c r="D9" s="90">
        <v>41957.7</v>
      </c>
      <c r="E9" s="90">
        <v>87755.319999999992</v>
      </c>
      <c r="F9" s="91">
        <f t="shared" si="0"/>
        <v>559225.12</v>
      </c>
      <c r="G9" s="114"/>
      <c r="H9" s="114"/>
      <c r="I9" s="114"/>
      <c r="J9" s="114"/>
    </row>
    <row r="10" spans="1:10" x14ac:dyDescent="0.25">
      <c r="A10" s="76" t="s">
        <v>85</v>
      </c>
      <c r="B10" s="92">
        <f>SUM(B4:B9)</f>
        <v>1127659.3999999999</v>
      </c>
      <c r="C10" s="92">
        <f>SUM(C4:C9)</f>
        <v>454098.95</v>
      </c>
      <c r="D10" s="92">
        <f>SUM(D4:D9)</f>
        <v>355320.07</v>
      </c>
      <c r="E10" s="93">
        <f>SUM(E4:E9)</f>
        <v>630881.87</v>
      </c>
      <c r="F10" s="94">
        <f t="shared" si="0"/>
        <v>2567960.29</v>
      </c>
    </row>
    <row r="11" spans="1:10" x14ac:dyDescent="0.25">
      <c r="A11" s="48" t="s">
        <v>297</v>
      </c>
    </row>
    <row r="12" spans="1:10" x14ac:dyDescent="0.25">
      <c r="A12" s="48" t="s">
        <v>129</v>
      </c>
    </row>
    <row r="13" spans="1:10" x14ac:dyDescent="0.25">
      <c r="A13" s="39" t="s">
        <v>744</v>
      </c>
    </row>
    <row r="15" spans="1:10" x14ac:dyDescent="0.25">
      <c r="A15" s="3" t="s">
        <v>70</v>
      </c>
    </row>
    <row r="16" spans="1:10" ht="24" x14ac:dyDescent="0.25">
      <c r="A16" s="75"/>
      <c r="B16" s="14" t="s">
        <v>299</v>
      </c>
      <c r="C16" s="15" t="s">
        <v>300</v>
      </c>
      <c r="D16" s="15" t="s">
        <v>301</v>
      </c>
      <c r="E16" s="30" t="s">
        <v>302</v>
      </c>
      <c r="F16" s="16" t="s">
        <v>85</v>
      </c>
    </row>
    <row r="17" spans="1:10" x14ac:dyDescent="0.25">
      <c r="A17" s="45" t="s">
        <v>36</v>
      </c>
      <c r="B17" s="90">
        <v>108661.23</v>
      </c>
      <c r="C17" s="90">
        <v>59233.2</v>
      </c>
      <c r="D17" s="90">
        <v>64863.59</v>
      </c>
      <c r="E17" s="95">
        <v>2618.59</v>
      </c>
      <c r="F17" s="91">
        <f>SUM(B17:E17)</f>
        <v>235376.61</v>
      </c>
      <c r="G17" s="114"/>
      <c r="H17" s="114"/>
      <c r="I17" s="114"/>
      <c r="J17" s="114"/>
    </row>
    <row r="18" spans="1:10" x14ac:dyDescent="0.25">
      <c r="A18" s="46" t="s">
        <v>30</v>
      </c>
      <c r="B18" s="90">
        <v>193691.77</v>
      </c>
      <c r="C18" s="90">
        <v>262745.06</v>
      </c>
      <c r="D18" s="90">
        <v>340111.97</v>
      </c>
      <c r="E18" s="95">
        <v>257642.01</v>
      </c>
      <c r="F18" s="91">
        <f t="shared" ref="F18:F23" si="1">SUM(B18:E18)</f>
        <v>1054190.81</v>
      </c>
      <c r="G18" s="114"/>
      <c r="H18" s="114"/>
      <c r="I18" s="114"/>
      <c r="J18" s="114"/>
    </row>
    <row r="19" spans="1:10" x14ac:dyDescent="0.25">
      <c r="A19" s="46" t="s">
        <v>31</v>
      </c>
      <c r="B19" s="90">
        <v>599593.41</v>
      </c>
      <c r="C19" s="90">
        <v>1190705.3</v>
      </c>
      <c r="D19" s="90">
        <v>1104916.1299999999</v>
      </c>
      <c r="E19" s="95">
        <v>2009866.65</v>
      </c>
      <c r="F19" s="91">
        <f t="shared" si="1"/>
        <v>4905081.49</v>
      </c>
      <c r="G19" s="114"/>
      <c r="H19" s="114"/>
      <c r="I19" s="114"/>
      <c r="J19" s="114"/>
    </row>
    <row r="20" spans="1:10" x14ac:dyDescent="0.25">
      <c r="A20" s="46" t="s">
        <v>32</v>
      </c>
      <c r="B20" s="90">
        <v>891409.48</v>
      </c>
      <c r="C20" s="90">
        <v>1955571.33</v>
      </c>
      <c r="D20" s="90">
        <v>866107.97</v>
      </c>
      <c r="E20" s="95">
        <v>1809112.98</v>
      </c>
      <c r="F20" s="91">
        <f t="shared" si="1"/>
        <v>5522201.7599999998</v>
      </c>
      <c r="G20" s="114"/>
      <c r="H20" s="114"/>
      <c r="I20" s="114"/>
      <c r="J20" s="114"/>
    </row>
    <row r="21" spans="1:10" x14ac:dyDescent="0.25">
      <c r="A21" s="46" t="s">
        <v>33</v>
      </c>
      <c r="B21" s="90">
        <v>877839.17</v>
      </c>
      <c r="C21" s="90">
        <v>1308624.46</v>
      </c>
      <c r="D21" s="90">
        <v>456090.63</v>
      </c>
      <c r="E21" s="95">
        <v>812343.98</v>
      </c>
      <c r="F21" s="91">
        <f t="shared" si="1"/>
        <v>3454898.2399999998</v>
      </c>
      <c r="G21" s="114"/>
    </row>
    <row r="22" spans="1:10" x14ac:dyDescent="0.25">
      <c r="A22" s="47" t="s">
        <v>303</v>
      </c>
      <c r="B22" s="90">
        <v>1990064.27</v>
      </c>
      <c r="C22" s="90">
        <v>1308599.1400000001</v>
      </c>
      <c r="D22" s="90">
        <v>534622.82999999996</v>
      </c>
      <c r="E22" s="90">
        <v>865665.53</v>
      </c>
      <c r="F22" s="91">
        <f t="shared" si="1"/>
        <v>4698951.7700000005</v>
      </c>
      <c r="G22" s="114"/>
    </row>
    <row r="23" spans="1:10" x14ac:dyDescent="0.25">
      <c r="A23" s="76" t="s">
        <v>85</v>
      </c>
      <c r="B23" s="92">
        <f>SUM(B17:B22)</f>
        <v>4661259.33</v>
      </c>
      <c r="C23" s="92">
        <f>SUM(C17:C22)</f>
        <v>6085478.4900000002</v>
      </c>
      <c r="D23" s="92">
        <f>SUM(D17:D22)</f>
        <v>3366713.12</v>
      </c>
      <c r="E23" s="93">
        <f>SUM(E17:E22)</f>
        <v>5757249.7400000002</v>
      </c>
      <c r="F23" s="94">
        <f t="shared" si="1"/>
        <v>19870700.68</v>
      </c>
    </row>
    <row r="24" spans="1:10" x14ac:dyDescent="0.25">
      <c r="A24" s="48" t="s">
        <v>129</v>
      </c>
    </row>
    <row r="25" spans="1:10" x14ac:dyDescent="0.25">
      <c r="A25" s="39" t="s">
        <v>744</v>
      </c>
    </row>
    <row r="27" spans="1:10" x14ac:dyDescent="0.25">
      <c r="A27" s="3" t="s">
        <v>28</v>
      </c>
    </row>
    <row r="28" spans="1:10" ht="24" x14ac:dyDescent="0.25">
      <c r="A28" s="75"/>
      <c r="B28" s="14" t="s">
        <v>299</v>
      </c>
      <c r="C28" s="15" t="s">
        <v>300</v>
      </c>
      <c r="D28" s="15" t="s">
        <v>301</v>
      </c>
      <c r="E28" s="30" t="s">
        <v>302</v>
      </c>
      <c r="F28" s="16" t="s">
        <v>85</v>
      </c>
    </row>
    <row r="29" spans="1:10" x14ac:dyDescent="0.25">
      <c r="A29" s="45" t="s">
        <v>36</v>
      </c>
      <c r="B29" s="90">
        <f>B4+B17</f>
        <v>121499.39</v>
      </c>
      <c r="C29" s="90">
        <f>C4+C17</f>
        <v>62524.039999999994</v>
      </c>
      <c r="D29" s="90">
        <f>D4+D17</f>
        <v>67614.22</v>
      </c>
      <c r="E29" s="90">
        <f>E4+E17</f>
        <v>2943.58</v>
      </c>
      <c r="F29" s="91">
        <f>SUM(B29:E29)</f>
        <v>254581.22999999998</v>
      </c>
    </row>
    <row r="30" spans="1:10" x14ac:dyDescent="0.25">
      <c r="A30" s="46" t="s">
        <v>30</v>
      </c>
      <c r="B30" s="90">
        <f>B5+B18</f>
        <v>222578.13999999998</v>
      </c>
      <c r="C30" s="90">
        <f>C5+C18</f>
        <v>279478.05</v>
      </c>
      <c r="D30" s="90">
        <f>D5+D18</f>
        <v>358402.62999999995</v>
      </c>
      <c r="E30" s="90">
        <f>E5+E18</f>
        <v>268345.28000000003</v>
      </c>
      <c r="F30" s="91">
        <f t="shared" ref="F30:F35" si="2">SUM(B30:E30)</f>
        <v>1128804.0999999999</v>
      </c>
    </row>
    <row r="31" spans="1:10" x14ac:dyDescent="0.25">
      <c r="A31" s="46" t="s">
        <v>31</v>
      </c>
      <c r="B31" s="90">
        <f>B6+B19</f>
        <v>826100.49</v>
      </c>
      <c r="C31" s="90">
        <f>C6+C19</f>
        <v>1303171.07</v>
      </c>
      <c r="D31" s="90">
        <f>D6+D19</f>
        <v>1220423.23</v>
      </c>
      <c r="E31" s="90">
        <f>E6+E19</f>
        <v>2223971.15</v>
      </c>
      <c r="F31" s="91">
        <f t="shared" si="2"/>
        <v>5573665.9399999995</v>
      </c>
    </row>
    <row r="32" spans="1:10" x14ac:dyDescent="0.25">
      <c r="A32" s="46" t="s">
        <v>32</v>
      </c>
      <c r="B32" s="90">
        <f>B7+B20</f>
        <v>1199965.0899999999</v>
      </c>
      <c r="C32" s="90">
        <f>C7+C20</f>
        <v>2123400.75</v>
      </c>
      <c r="D32" s="90">
        <f>D7+D20</f>
        <v>992235.19</v>
      </c>
      <c r="E32" s="90">
        <f>E7+E20</f>
        <v>2024815.28</v>
      </c>
      <c r="F32" s="91">
        <f t="shared" si="2"/>
        <v>6340416.3099999996</v>
      </c>
    </row>
    <row r="33" spans="1:6" x14ac:dyDescent="0.25">
      <c r="A33" s="46" t="s">
        <v>33</v>
      </c>
      <c r="B33" s="90">
        <f>B8+B21</f>
        <v>1069666.46</v>
      </c>
      <c r="C33" s="90">
        <f>C8+C21</f>
        <v>1391937.18</v>
      </c>
      <c r="D33" s="90">
        <f>D8+D21</f>
        <v>506777.39</v>
      </c>
      <c r="E33" s="90">
        <f>E8+E21</f>
        <v>914635.47</v>
      </c>
      <c r="F33" s="91">
        <f t="shared" si="2"/>
        <v>3883016.5</v>
      </c>
    </row>
    <row r="34" spans="1:6" x14ac:dyDescent="0.25">
      <c r="A34" s="47" t="s">
        <v>303</v>
      </c>
      <c r="B34" s="90">
        <f>B9+B22</f>
        <v>2349109.16</v>
      </c>
      <c r="C34" s="90">
        <f>C9+C22</f>
        <v>1379066.35</v>
      </c>
      <c r="D34" s="90">
        <f>D9+D22</f>
        <v>576580.52999999991</v>
      </c>
      <c r="E34" s="90">
        <f>E9+E22</f>
        <v>953420.85</v>
      </c>
      <c r="F34" s="91">
        <f t="shared" si="2"/>
        <v>5258176.8899999997</v>
      </c>
    </row>
    <row r="35" spans="1:6" x14ac:dyDescent="0.25">
      <c r="A35" s="76" t="s">
        <v>85</v>
      </c>
      <c r="B35" s="92">
        <f>SUM(B29:B34)</f>
        <v>5788918.7300000004</v>
      </c>
      <c r="C35" s="92">
        <f>SUM(C29:C34)</f>
        <v>6539577.4399999995</v>
      </c>
      <c r="D35" s="92">
        <f>SUM(D29:D34)</f>
        <v>3722033.19</v>
      </c>
      <c r="E35" s="93">
        <f>SUM(E29:E34)</f>
        <v>6388131.6099999994</v>
      </c>
      <c r="F35" s="94">
        <f t="shared" si="2"/>
        <v>22438660.969999999</v>
      </c>
    </row>
    <row r="36" spans="1:6" x14ac:dyDescent="0.25">
      <c r="A36" s="48" t="s">
        <v>129</v>
      </c>
    </row>
    <row r="37" spans="1:6" x14ac:dyDescent="0.25">
      <c r="A37" s="39" t="s">
        <v>744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7" x14ac:dyDescent="0.25">
      <c r="A1" s="1" t="s">
        <v>317</v>
      </c>
    </row>
    <row r="2" spans="1:7" x14ac:dyDescent="0.25">
      <c r="A2" s="3" t="s">
        <v>69</v>
      </c>
    </row>
    <row r="3" spans="1:7" ht="24" x14ac:dyDescent="0.25">
      <c r="A3" s="75"/>
      <c r="B3" s="14" t="s">
        <v>299</v>
      </c>
      <c r="C3" s="15" t="s">
        <v>300</v>
      </c>
      <c r="D3" s="15" t="s">
        <v>301</v>
      </c>
      <c r="E3" s="30" t="s">
        <v>302</v>
      </c>
      <c r="F3" s="16" t="s">
        <v>85</v>
      </c>
    </row>
    <row r="4" spans="1:7" x14ac:dyDescent="0.25">
      <c r="A4" s="45" t="s">
        <v>36</v>
      </c>
      <c r="B4" s="90">
        <v>7465.4</v>
      </c>
      <c r="C4" s="90">
        <v>1824.19</v>
      </c>
      <c r="D4" s="90">
        <v>3110.76</v>
      </c>
      <c r="E4" s="95">
        <v>320.24</v>
      </c>
      <c r="F4" s="91">
        <f>SUM(B4:E4)</f>
        <v>12720.59</v>
      </c>
      <c r="G4" s="114"/>
    </row>
    <row r="5" spans="1:7" x14ac:dyDescent="0.25">
      <c r="A5" s="46" t="s">
        <v>30</v>
      </c>
      <c r="B5" s="90">
        <v>27077.65</v>
      </c>
      <c r="C5" s="90">
        <v>12402.34</v>
      </c>
      <c r="D5" s="90">
        <v>21717.4</v>
      </c>
      <c r="E5" s="95">
        <v>17316</v>
      </c>
      <c r="F5" s="91">
        <f t="shared" ref="F5:F10" si="0">SUM(B5:E5)</f>
        <v>78513.390000000014</v>
      </c>
      <c r="G5" s="114"/>
    </row>
    <row r="6" spans="1:7" x14ac:dyDescent="0.25">
      <c r="A6" s="46" t="s">
        <v>31</v>
      </c>
      <c r="B6" s="90">
        <v>241311.8</v>
      </c>
      <c r="C6" s="90">
        <v>92484.32</v>
      </c>
      <c r="D6" s="90">
        <v>137872.04</v>
      </c>
      <c r="E6" s="95">
        <v>305155.14</v>
      </c>
      <c r="F6" s="91">
        <f t="shared" si="0"/>
        <v>776823.3</v>
      </c>
      <c r="G6" s="114"/>
    </row>
    <row r="7" spans="1:7" x14ac:dyDescent="0.25">
      <c r="A7" s="46" t="s">
        <v>32</v>
      </c>
      <c r="B7" s="90">
        <v>337996.96</v>
      </c>
      <c r="C7" s="90">
        <v>129052.89</v>
      </c>
      <c r="D7" s="90">
        <v>129373.86</v>
      </c>
      <c r="E7" s="95">
        <v>237606.92</v>
      </c>
      <c r="F7" s="91">
        <f t="shared" si="0"/>
        <v>834030.63000000012</v>
      </c>
      <c r="G7" s="114"/>
    </row>
    <row r="8" spans="1:7" x14ac:dyDescent="0.25">
      <c r="A8" s="46" t="s">
        <v>33</v>
      </c>
      <c r="B8" s="90">
        <v>253923.26</v>
      </c>
      <c r="C8" s="90">
        <v>62024.81</v>
      </c>
      <c r="D8" s="90">
        <v>52878.69</v>
      </c>
      <c r="E8" s="95">
        <v>89396.71</v>
      </c>
      <c r="F8" s="91">
        <f t="shared" si="0"/>
        <v>458223.47000000003</v>
      </c>
      <c r="G8" s="114"/>
    </row>
    <row r="9" spans="1:7" x14ac:dyDescent="0.25">
      <c r="A9" s="47" t="s">
        <v>303</v>
      </c>
      <c r="B9" s="90">
        <v>390724.71</v>
      </c>
      <c r="C9" s="90">
        <v>44534.22</v>
      </c>
      <c r="D9" s="90">
        <v>45619.45</v>
      </c>
      <c r="E9" s="90">
        <v>67830.58</v>
      </c>
      <c r="F9" s="91">
        <f t="shared" si="0"/>
        <v>548708.96000000008</v>
      </c>
      <c r="G9" s="114"/>
    </row>
    <row r="10" spans="1:7" x14ac:dyDescent="0.25">
      <c r="A10" s="76" t="s">
        <v>85</v>
      </c>
      <c r="B10" s="92">
        <f>SUM(B4:B9)</f>
        <v>1258499.78</v>
      </c>
      <c r="C10" s="92">
        <f>SUM(C4:C9)</f>
        <v>342322.77</v>
      </c>
      <c r="D10" s="92">
        <f>SUM(D4:D9)</f>
        <v>390572.2</v>
      </c>
      <c r="E10" s="93">
        <f>SUM(E4:E9)</f>
        <v>717625.59</v>
      </c>
      <c r="F10" s="94">
        <f t="shared" si="0"/>
        <v>2709020.34</v>
      </c>
    </row>
    <row r="11" spans="1:7" x14ac:dyDescent="0.25">
      <c r="A11" s="48" t="s">
        <v>297</v>
      </c>
    </row>
    <row r="12" spans="1:7" x14ac:dyDescent="0.25">
      <c r="A12" s="48" t="s">
        <v>129</v>
      </c>
    </row>
    <row r="13" spans="1:7" x14ac:dyDescent="0.25">
      <c r="A13" s="39" t="s">
        <v>744</v>
      </c>
    </row>
    <row r="15" spans="1:7" x14ac:dyDescent="0.25">
      <c r="A15" s="3" t="s">
        <v>70</v>
      </c>
    </row>
    <row r="16" spans="1:7" ht="24" x14ac:dyDescent="0.25">
      <c r="A16" s="75"/>
      <c r="B16" s="14" t="s">
        <v>299</v>
      </c>
      <c r="C16" s="15" t="s">
        <v>300</v>
      </c>
      <c r="D16" s="15" t="s">
        <v>301</v>
      </c>
      <c r="E16" s="30" t="s">
        <v>302</v>
      </c>
      <c r="F16" s="16" t="s">
        <v>85</v>
      </c>
    </row>
    <row r="17" spans="1:7" x14ac:dyDescent="0.25">
      <c r="A17" s="45" t="s">
        <v>36</v>
      </c>
      <c r="B17" s="90">
        <v>71589.8</v>
      </c>
      <c r="C17" s="90">
        <v>37083.410000000003</v>
      </c>
      <c r="D17" s="90">
        <v>57684.12</v>
      </c>
      <c r="E17" s="95">
        <v>2512.39</v>
      </c>
      <c r="F17" s="91">
        <f>SUM(B17:E17)</f>
        <v>168869.72000000003</v>
      </c>
      <c r="G17" s="114"/>
    </row>
    <row r="18" spans="1:7" x14ac:dyDescent="0.25">
      <c r="A18" s="46" t="s">
        <v>30</v>
      </c>
      <c r="B18" s="90">
        <v>131588.65</v>
      </c>
      <c r="C18" s="90">
        <v>186754.3</v>
      </c>
      <c r="D18" s="90">
        <v>294069.58</v>
      </c>
      <c r="E18" s="95">
        <v>305479.95</v>
      </c>
      <c r="F18" s="91">
        <f t="shared" ref="F18:F23" si="1">SUM(B18:E18)</f>
        <v>917892.48</v>
      </c>
      <c r="G18" s="114"/>
    </row>
    <row r="19" spans="1:7" x14ac:dyDescent="0.25">
      <c r="A19" s="46" t="s">
        <v>31</v>
      </c>
      <c r="B19" s="90">
        <v>456987.85</v>
      </c>
      <c r="C19" s="90">
        <v>826462.86</v>
      </c>
      <c r="D19" s="90">
        <v>1072794.01</v>
      </c>
      <c r="E19" s="95">
        <v>2572789.59</v>
      </c>
      <c r="F19" s="91">
        <f t="shared" si="1"/>
        <v>4929034.3099999996</v>
      </c>
      <c r="G19" s="114"/>
    </row>
    <row r="20" spans="1:7" x14ac:dyDescent="0.25">
      <c r="A20" s="46" t="s">
        <v>32</v>
      </c>
      <c r="B20" s="90">
        <v>917392.24</v>
      </c>
      <c r="C20" s="90">
        <v>1522028.28</v>
      </c>
      <c r="D20" s="90">
        <v>1071126.55</v>
      </c>
      <c r="E20" s="95">
        <v>2138388.59</v>
      </c>
      <c r="F20" s="91">
        <f t="shared" si="1"/>
        <v>5648935.6600000001</v>
      </c>
      <c r="G20" s="114"/>
    </row>
    <row r="21" spans="1:7" x14ac:dyDescent="0.25">
      <c r="A21" s="46" t="s">
        <v>33</v>
      </c>
      <c r="B21" s="90">
        <v>1179525.77</v>
      </c>
      <c r="C21" s="90">
        <v>1030182.61</v>
      </c>
      <c r="D21" s="90">
        <v>618802.52</v>
      </c>
      <c r="E21" s="95">
        <v>892561.92000000004</v>
      </c>
      <c r="F21" s="91">
        <f t="shared" si="1"/>
        <v>3721072.82</v>
      </c>
      <c r="G21" s="114"/>
    </row>
    <row r="22" spans="1:7" x14ac:dyDescent="0.25">
      <c r="A22" s="47" t="s">
        <v>303</v>
      </c>
      <c r="B22" s="90">
        <v>3843627.42</v>
      </c>
      <c r="C22" s="90">
        <v>1172176.78</v>
      </c>
      <c r="D22" s="90">
        <v>715466.18</v>
      </c>
      <c r="E22" s="90">
        <v>790873.42999999993</v>
      </c>
      <c r="F22" s="91">
        <f t="shared" si="1"/>
        <v>6522143.8099999996</v>
      </c>
      <c r="G22" s="114"/>
    </row>
    <row r="23" spans="1:7" x14ac:dyDescent="0.25">
      <c r="A23" s="76" t="s">
        <v>85</v>
      </c>
      <c r="B23" s="92">
        <f>SUM(B17:B22)</f>
        <v>6600711.7300000004</v>
      </c>
      <c r="C23" s="92">
        <f>SUM(C17:C22)</f>
        <v>4774688.24</v>
      </c>
      <c r="D23" s="92">
        <f>SUM(D17:D22)</f>
        <v>3829942.96</v>
      </c>
      <c r="E23" s="93">
        <f>SUM(E17:E22)</f>
        <v>6702605.8699999992</v>
      </c>
      <c r="F23" s="94">
        <f t="shared" si="1"/>
        <v>21907948.799999997</v>
      </c>
    </row>
    <row r="24" spans="1:7" x14ac:dyDescent="0.25">
      <c r="A24" s="48" t="s">
        <v>129</v>
      </c>
    </row>
    <row r="25" spans="1:7" x14ac:dyDescent="0.25">
      <c r="A25" s="39" t="s">
        <v>744</v>
      </c>
    </row>
    <row r="27" spans="1:7" x14ac:dyDescent="0.25">
      <c r="A27" s="3" t="s">
        <v>28</v>
      </c>
    </row>
    <row r="28" spans="1:7" ht="24" x14ac:dyDescent="0.25">
      <c r="A28" s="75"/>
      <c r="B28" s="14" t="s">
        <v>299</v>
      </c>
      <c r="C28" s="15" t="s">
        <v>300</v>
      </c>
      <c r="D28" s="15" t="s">
        <v>301</v>
      </c>
      <c r="E28" s="30" t="s">
        <v>302</v>
      </c>
      <c r="F28" s="16" t="s">
        <v>85</v>
      </c>
    </row>
    <row r="29" spans="1:7" x14ac:dyDescent="0.25">
      <c r="A29" s="45" t="s">
        <v>36</v>
      </c>
      <c r="B29" s="90">
        <f>B4+B17</f>
        <v>79055.199999999997</v>
      </c>
      <c r="C29" s="90">
        <f>C4+C17</f>
        <v>38907.600000000006</v>
      </c>
      <c r="D29" s="90">
        <f>D4+D17</f>
        <v>60794.880000000005</v>
      </c>
      <c r="E29" s="90">
        <f>E4+E17</f>
        <v>2832.63</v>
      </c>
      <c r="F29" s="91">
        <f>SUM(B29:E29)</f>
        <v>181590.31</v>
      </c>
    </row>
    <row r="30" spans="1:7" x14ac:dyDescent="0.25">
      <c r="A30" s="46" t="s">
        <v>30</v>
      </c>
      <c r="B30" s="90">
        <f>B5+B18</f>
        <v>158666.29999999999</v>
      </c>
      <c r="C30" s="90">
        <f>C5+C18</f>
        <v>199156.63999999998</v>
      </c>
      <c r="D30" s="90">
        <f>D5+D18</f>
        <v>315786.98000000004</v>
      </c>
      <c r="E30" s="90">
        <f>E5+E18</f>
        <v>322795.95</v>
      </c>
      <c r="F30" s="91">
        <f t="shared" ref="F30:F35" si="2">SUM(B30:E30)</f>
        <v>996405.86999999988</v>
      </c>
    </row>
    <row r="31" spans="1:7" x14ac:dyDescent="0.25">
      <c r="A31" s="46" t="s">
        <v>31</v>
      </c>
      <c r="B31" s="90">
        <f>B6+B19</f>
        <v>698299.64999999991</v>
      </c>
      <c r="C31" s="90">
        <f>C6+C19</f>
        <v>918947.17999999993</v>
      </c>
      <c r="D31" s="90">
        <f>D6+D19</f>
        <v>1210666.05</v>
      </c>
      <c r="E31" s="90">
        <f>E6+E19</f>
        <v>2877944.73</v>
      </c>
      <c r="F31" s="91">
        <f t="shared" si="2"/>
        <v>5705857.6099999994</v>
      </c>
    </row>
    <row r="32" spans="1:7" x14ac:dyDescent="0.25">
      <c r="A32" s="46" t="s">
        <v>32</v>
      </c>
      <c r="B32" s="90">
        <f>B7+B20</f>
        <v>1255389.2</v>
      </c>
      <c r="C32" s="90">
        <f>C7+C20</f>
        <v>1651081.17</v>
      </c>
      <c r="D32" s="90">
        <f>D7+D20</f>
        <v>1200500.4100000001</v>
      </c>
      <c r="E32" s="90">
        <f>E7+E20</f>
        <v>2375995.5099999998</v>
      </c>
      <c r="F32" s="91">
        <f t="shared" si="2"/>
        <v>6482966.29</v>
      </c>
    </row>
    <row r="33" spans="1:6" x14ac:dyDescent="0.25">
      <c r="A33" s="46" t="s">
        <v>33</v>
      </c>
      <c r="B33" s="90">
        <f>B8+B21</f>
        <v>1433449.03</v>
      </c>
      <c r="C33" s="90">
        <f>C8+C21</f>
        <v>1092207.42</v>
      </c>
      <c r="D33" s="90">
        <f>D8+D21</f>
        <v>671681.21</v>
      </c>
      <c r="E33" s="90">
        <f>E8+E21</f>
        <v>981958.63</v>
      </c>
      <c r="F33" s="91">
        <f t="shared" si="2"/>
        <v>4179296.29</v>
      </c>
    </row>
    <row r="34" spans="1:6" x14ac:dyDescent="0.25">
      <c r="A34" s="47" t="s">
        <v>303</v>
      </c>
      <c r="B34" s="90">
        <f>B9+B22</f>
        <v>4234352.13</v>
      </c>
      <c r="C34" s="90">
        <f>C9+C22</f>
        <v>1216711</v>
      </c>
      <c r="D34" s="90">
        <f>D9+D22</f>
        <v>761085.63</v>
      </c>
      <c r="E34" s="90">
        <f>E9+E22</f>
        <v>858704.00999999989</v>
      </c>
      <c r="F34" s="91">
        <f t="shared" si="2"/>
        <v>7070852.7699999996</v>
      </c>
    </row>
    <row r="35" spans="1:6" x14ac:dyDescent="0.25">
      <c r="A35" s="76" t="s">
        <v>85</v>
      </c>
      <c r="B35" s="92">
        <f>SUM(B29:B34)</f>
        <v>7859211.5099999998</v>
      </c>
      <c r="C35" s="92">
        <f>SUM(C29:C34)</f>
        <v>5117011.01</v>
      </c>
      <c r="D35" s="92">
        <f>SUM(D29:D34)</f>
        <v>4220515.16</v>
      </c>
      <c r="E35" s="93">
        <f>SUM(E29:E34)</f>
        <v>7420231.46</v>
      </c>
      <c r="F35" s="94">
        <f t="shared" si="2"/>
        <v>24616969.140000001</v>
      </c>
    </row>
    <row r="36" spans="1:6" x14ac:dyDescent="0.25">
      <c r="A36" s="48" t="s">
        <v>129</v>
      </c>
    </row>
    <row r="37" spans="1:6" x14ac:dyDescent="0.25">
      <c r="A37" s="39" t="s">
        <v>744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4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3" style="2" customWidth="1"/>
    <col min="7" max="9" width="11.42578125" style="2"/>
    <col min="10" max="10" width="15" style="2" customWidth="1"/>
    <col min="11" max="11" width="11.42578125" style="2"/>
    <col min="12" max="12" width="13.7109375" style="2" customWidth="1"/>
    <col min="13" max="14" width="11.42578125" style="2"/>
    <col min="15" max="15" width="13.42578125" style="2" customWidth="1"/>
    <col min="16" max="16" width="14" style="2" customWidth="1"/>
    <col min="17" max="16384" width="11.42578125" style="2"/>
  </cols>
  <sheetData>
    <row r="1" spans="1:16" x14ac:dyDescent="0.25">
      <c r="A1" s="1" t="s">
        <v>330</v>
      </c>
    </row>
    <row r="2" spans="1:16" x14ac:dyDescent="0.25">
      <c r="A2" s="3" t="s">
        <v>69</v>
      </c>
    </row>
    <row r="3" spans="1:16" x14ac:dyDescent="0.25">
      <c r="B3" s="151" t="s">
        <v>181</v>
      </c>
      <c r="C3" s="152"/>
      <c r="D3" s="152"/>
      <c r="E3" s="152"/>
      <c r="F3" s="153"/>
      <c r="G3" s="151" t="s">
        <v>331</v>
      </c>
      <c r="H3" s="152"/>
      <c r="I3" s="152"/>
      <c r="J3" s="152"/>
      <c r="K3" s="153"/>
      <c r="L3" s="151" t="s">
        <v>85</v>
      </c>
      <c r="M3" s="152"/>
      <c r="N3" s="152"/>
      <c r="O3" s="152"/>
      <c r="P3" s="153"/>
    </row>
    <row r="4" spans="1:16" ht="48" x14ac:dyDescent="0.25">
      <c r="B4" s="100" t="s">
        <v>332</v>
      </c>
      <c r="C4" s="101" t="s">
        <v>333</v>
      </c>
      <c r="D4" s="101" t="s">
        <v>334</v>
      </c>
      <c r="E4" s="101" t="s">
        <v>335</v>
      </c>
      <c r="F4" s="16" t="s">
        <v>85</v>
      </c>
      <c r="G4" s="100" t="s">
        <v>332</v>
      </c>
      <c r="H4" s="101" t="s">
        <v>333</v>
      </c>
      <c r="I4" s="101" t="s">
        <v>334</v>
      </c>
      <c r="J4" s="101" t="s">
        <v>335</v>
      </c>
      <c r="K4" s="16" t="s">
        <v>85</v>
      </c>
      <c r="L4" s="100" t="s">
        <v>332</v>
      </c>
      <c r="M4" s="101" t="s">
        <v>333</v>
      </c>
      <c r="N4" s="101" t="s">
        <v>334</v>
      </c>
      <c r="O4" s="101" t="s">
        <v>335</v>
      </c>
      <c r="P4" s="16" t="s">
        <v>85</v>
      </c>
    </row>
    <row r="5" spans="1:16" x14ac:dyDescent="0.25">
      <c r="A5" s="17" t="s">
        <v>336</v>
      </c>
      <c r="B5" s="33">
        <f>Mig1_H!B5+Mig1_F!B5</f>
        <v>60982.789999999994</v>
      </c>
      <c r="C5" s="34">
        <f>Mig1_H!C5+Mig1_F!C5</f>
        <v>3783.54</v>
      </c>
      <c r="D5" s="34">
        <f>Mig1_H!D5+Mig1_F!D5</f>
        <v>4032.57</v>
      </c>
      <c r="E5" s="34">
        <f>Mig1_H!E5+Mig1_F!E5</f>
        <v>2342.6800000000003</v>
      </c>
      <c r="F5" s="102">
        <f>Mig1_H!F5+Mig1_F!F5</f>
        <v>71141.58</v>
      </c>
      <c r="G5" s="33">
        <f>Mig1_H!G5+Mig1_F!G5</f>
        <v>167042.99</v>
      </c>
      <c r="H5" s="34">
        <f>Mig1_H!H5+Mig1_F!H5</f>
        <v>19378.190000000002</v>
      </c>
      <c r="I5" s="34">
        <f>Mig1_H!I5+Mig1_F!I5</f>
        <v>18500.339999999997</v>
      </c>
      <c r="J5" s="34">
        <f>Mig1_H!J5+Mig1_F!J5</f>
        <v>22640</v>
      </c>
      <c r="K5" s="102">
        <f>Mig1_H!K5+Mig1_F!K5</f>
        <v>227561.52000000002</v>
      </c>
      <c r="L5" s="33">
        <f>Mig1_H!L5+Mig1_F!L5</f>
        <v>228025.78</v>
      </c>
      <c r="M5" s="34">
        <f>Mig1_H!M5+Mig1_F!M5</f>
        <v>23161.730000000003</v>
      </c>
      <c r="N5" s="34">
        <f>Mig1_H!N5+Mig1_F!N5</f>
        <v>22532.909999999996</v>
      </c>
      <c r="O5" s="34">
        <f>Mig1_H!O5+Mig1_F!O5</f>
        <v>24982.68</v>
      </c>
      <c r="P5" s="102">
        <f>Mig1_H!P5+Mig1_F!P5</f>
        <v>298703.09999999998</v>
      </c>
    </row>
    <row r="6" spans="1:16" x14ac:dyDescent="0.25">
      <c r="A6" s="19" t="s">
        <v>337</v>
      </c>
      <c r="B6" s="35">
        <f>Mig1_H!B6+Mig1_F!B6</f>
        <v>111391.54000000001</v>
      </c>
      <c r="C6" s="5">
        <f>Mig1_H!C6+Mig1_F!C6</f>
        <v>10074.029999999999</v>
      </c>
      <c r="D6" s="5">
        <f>Mig1_H!D6+Mig1_F!D6</f>
        <v>13672.87</v>
      </c>
      <c r="E6" s="5">
        <f>Mig1_H!E6+Mig1_F!E6</f>
        <v>2399.96</v>
      </c>
      <c r="F6" s="103">
        <f>Mig1_H!F6+Mig1_F!F6</f>
        <v>137538.40000000002</v>
      </c>
      <c r="G6" s="35">
        <f>Mig1_H!G6+Mig1_F!G6</f>
        <v>244830.97</v>
      </c>
      <c r="H6" s="5">
        <f>Mig1_H!H6+Mig1_F!H6</f>
        <v>42389.79</v>
      </c>
      <c r="I6" s="5">
        <f>Mig1_H!I6+Mig1_F!I6</f>
        <v>42507.369999999995</v>
      </c>
      <c r="J6" s="5">
        <f>Mig1_H!J6+Mig1_F!J6</f>
        <v>44864.95</v>
      </c>
      <c r="K6" s="103">
        <f>Mig1_H!K6+Mig1_F!K6</f>
        <v>374593.08</v>
      </c>
      <c r="L6" s="35">
        <f>Mig1_H!L6+Mig1_F!L6</f>
        <v>356222.51</v>
      </c>
      <c r="M6" s="5">
        <f>Mig1_H!M6+Mig1_F!M6</f>
        <v>52463.82</v>
      </c>
      <c r="N6" s="5">
        <f>Mig1_H!N6+Mig1_F!N6</f>
        <v>56180.240000000005</v>
      </c>
      <c r="O6" s="5">
        <f>Mig1_H!O6+Mig1_F!O6</f>
        <v>47264.91</v>
      </c>
      <c r="P6" s="103">
        <f>Mig1_H!P6+Mig1_F!P6</f>
        <v>512131.48000000004</v>
      </c>
    </row>
    <row r="7" spans="1:16" x14ac:dyDescent="0.25">
      <c r="A7" s="19" t="s">
        <v>83</v>
      </c>
      <c r="B7" s="35">
        <f>Mig1_H!B7+Mig1_F!B7</f>
        <v>1095131.3399999999</v>
      </c>
      <c r="C7" s="5">
        <f>Mig1_H!C7+Mig1_F!C7</f>
        <v>58758.23</v>
      </c>
      <c r="D7" s="5">
        <f>Mig1_H!D7+Mig1_F!D7</f>
        <v>71804.41</v>
      </c>
      <c r="E7" s="5">
        <f>Mig1_H!E7+Mig1_F!E7</f>
        <v>6776.21</v>
      </c>
      <c r="F7" s="103">
        <f>Mig1_H!F7+Mig1_F!F7</f>
        <v>1232470.19</v>
      </c>
      <c r="G7" s="35">
        <f>Mig1_H!G7+Mig1_F!G7</f>
        <v>1641983.97</v>
      </c>
      <c r="H7" s="5">
        <f>Mig1_H!H7+Mig1_F!H7</f>
        <v>151727.90999999997</v>
      </c>
      <c r="I7" s="5">
        <f>Mig1_H!I7+Mig1_F!I7</f>
        <v>160810.91</v>
      </c>
      <c r="J7" s="5">
        <f>Mig1_H!J7+Mig1_F!J7</f>
        <v>79976.89</v>
      </c>
      <c r="K7" s="103">
        <f>Mig1_H!K7+Mig1_F!K7</f>
        <v>2034499.6799999997</v>
      </c>
      <c r="L7" s="35">
        <f>Mig1_H!L7+Mig1_F!L7</f>
        <v>2737115.3099999996</v>
      </c>
      <c r="M7" s="5">
        <f>Mig1_H!M7+Mig1_F!M7</f>
        <v>210486.13999999998</v>
      </c>
      <c r="N7" s="5">
        <f>Mig1_H!N7+Mig1_F!N7</f>
        <v>232615.32</v>
      </c>
      <c r="O7" s="5">
        <f>Mig1_H!O7+Mig1_F!O7</f>
        <v>86753.1</v>
      </c>
      <c r="P7" s="103">
        <f>Mig1_H!P7+Mig1_F!P7</f>
        <v>3266969.8699999996</v>
      </c>
    </row>
    <row r="8" spans="1:16" x14ac:dyDescent="0.25">
      <c r="A8" s="19" t="s">
        <v>84</v>
      </c>
      <c r="B8" s="35">
        <f>Mig1_H!B8+Mig1_F!B8</f>
        <v>913000.65999999992</v>
      </c>
      <c r="C8" s="5">
        <f>Mig1_H!C8+Mig1_F!C8</f>
        <v>16716.519999999997</v>
      </c>
      <c r="D8" s="5">
        <f>Mig1_H!D8+Mig1_F!D8</f>
        <v>20341.830000000002</v>
      </c>
      <c r="E8" s="5">
        <f>Mig1_H!E8+Mig1_F!E8</f>
        <v>1978.2900000000002</v>
      </c>
      <c r="F8" s="103">
        <f>Mig1_H!F8+Mig1_F!F8</f>
        <v>952037.3</v>
      </c>
      <c r="G8" s="35">
        <f>Mig1_H!G8+Mig1_F!G8</f>
        <v>997747.75999999989</v>
      </c>
      <c r="H8" s="5">
        <f>Mig1_H!H8+Mig1_F!H8</f>
        <v>25404.489999999998</v>
      </c>
      <c r="I8" s="5">
        <f>Mig1_H!I8+Mig1_F!I8</f>
        <v>24604.27</v>
      </c>
      <c r="J8" s="5">
        <f>Mig1_H!J8+Mig1_F!J8</f>
        <v>12530.91</v>
      </c>
      <c r="K8" s="103">
        <f>Mig1_H!K8+Mig1_F!K8</f>
        <v>1060287.43</v>
      </c>
      <c r="L8" s="35">
        <f>Mig1_H!L8+Mig1_F!L8</f>
        <v>1910748.42</v>
      </c>
      <c r="M8" s="5">
        <f>Mig1_H!M8+Mig1_F!M8</f>
        <v>42121.009999999995</v>
      </c>
      <c r="N8" s="5">
        <f>Mig1_H!N8+Mig1_F!N8</f>
        <v>44946.100000000006</v>
      </c>
      <c r="O8" s="5">
        <f>Mig1_H!O8+Mig1_F!O8</f>
        <v>14509.2</v>
      </c>
      <c r="P8" s="103">
        <f>Mig1_H!P8+Mig1_F!P8</f>
        <v>2012324.7299999997</v>
      </c>
    </row>
    <row r="9" spans="1:16" x14ac:dyDescent="0.25">
      <c r="A9" s="20" t="s">
        <v>85</v>
      </c>
      <c r="B9" s="21">
        <f>Mig1_H!B9+Mig1_F!B9</f>
        <v>2180506.33</v>
      </c>
      <c r="C9" s="10">
        <f>Mig1_H!C9+Mig1_F!C9</f>
        <v>89332.32</v>
      </c>
      <c r="D9" s="10">
        <f>Mig1_H!D9+Mig1_F!D9</f>
        <v>109851.68000000001</v>
      </c>
      <c r="E9" s="10">
        <f>Mig1_H!E9+Mig1_F!E9</f>
        <v>13497.14</v>
      </c>
      <c r="F9" s="13">
        <f>Mig1_H!F9+Mig1_F!F9</f>
        <v>2393187.4699999997</v>
      </c>
      <c r="G9" s="21">
        <f>Mig1_H!G9+Mig1_F!G9</f>
        <v>3051605.69</v>
      </c>
      <c r="H9" s="10">
        <f>Mig1_H!H9+Mig1_F!H9</f>
        <v>238900.38</v>
      </c>
      <c r="I9" s="10">
        <f>Mig1_H!I9+Mig1_F!I9</f>
        <v>246422.88999999998</v>
      </c>
      <c r="J9" s="10">
        <f>Mig1_H!J9+Mig1_F!J9</f>
        <v>160012.75</v>
      </c>
      <c r="K9" s="13">
        <f>Mig1_H!K9+Mig1_F!K9</f>
        <v>3696941.71</v>
      </c>
      <c r="L9" s="21">
        <f>Mig1_H!L9+Mig1_F!L9</f>
        <v>5232112.0199999996</v>
      </c>
      <c r="M9" s="10">
        <f>Mig1_H!M9+Mig1_F!M9</f>
        <v>328232.69999999995</v>
      </c>
      <c r="N9" s="10">
        <f>Mig1_H!N9+Mig1_F!N9</f>
        <v>356274.57000000007</v>
      </c>
      <c r="O9" s="10">
        <f>Mig1_H!O9+Mig1_F!O9</f>
        <v>173509.89</v>
      </c>
      <c r="P9" s="13">
        <f>Mig1_H!P9+Mig1_F!P9</f>
        <v>6090129.1799999997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immigrés ayant acquis la nationalité française âgés de 1 à 14 ans vivent dans le même logement qu'un an auparavant.","")</f>
        <v>Lecture : 60983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744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5" spans="1:16" x14ac:dyDescent="0.25">
      <c r="A15" s="3" t="s">
        <v>70</v>
      </c>
    </row>
    <row r="16" spans="1:16" x14ac:dyDescent="0.25">
      <c r="B16" s="151" t="s">
        <v>181</v>
      </c>
      <c r="C16" s="152"/>
      <c r="D16" s="152"/>
      <c r="E16" s="152"/>
      <c r="F16" s="153"/>
      <c r="G16" s="151" t="s">
        <v>331</v>
      </c>
      <c r="H16" s="152"/>
      <c r="I16" s="152"/>
      <c r="J16" s="152"/>
      <c r="K16" s="153"/>
      <c r="L16" s="151" t="s">
        <v>85</v>
      </c>
      <c r="M16" s="152"/>
      <c r="N16" s="152"/>
      <c r="O16" s="152"/>
      <c r="P16" s="153"/>
    </row>
    <row r="17" spans="1:16" ht="48" x14ac:dyDescent="0.25">
      <c r="B17" s="100" t="s">
        <v>332</v>
      </c>
      <c r="C17" s="101" t="s">
        <v>333</v>
      </c>
      <c r="D17" s="101" t="s">
        <v>334</v>
      </c>
      <c r="E17" s="101" t="s">
        <v>335</v>
      </c>
      <c r="F17" s="16" t="s">
        <v>85</v>
      </c>
      <c r="G17" s="100" t="s">
        <v>332</v>
      </c>
      <c r="H17" s="101" t="s">
        <v>333</v>
      </c>
      <c r="I17" s="101" t="s">
        <v>334</v>
      </c>
      <c r="J17" s="101" t="s">
        <v>335</v>
      </c>
      <c r="K17" s="16" t="s">
        <v>85</v>
      </c>
      <c r="L17" s="100" t="s">
        <v>332</v>
      </c>
      <c r="M17" s="101" t="s">
        <v>333</v>
      </c>
      <c r="N17" s="101" t="s">
        <v>334</v>
      </c>
      <c r="O17" s="101" t="s">
        <v>335</v>
      </c>
      <c r="P17" s="16" t="s">
        <v>85</v>
      </c>
    </row>
    <row r="18" spans="1:16" x14ac:dyDescent="0.25">
      <c r="A18" s="17" t="s">
        <v>336</v>
      </c>
      <c r="B18" s="33">
        <f>Mig1_H!B18+Mig1_F!B18</f>
        <v>8965508.9299999997</v>
      </c>
      <c r="C18" s="34">
        <f>Mig1_H!C18+Mig1_F!C18</f>
        <v>487306.13</v>
      </c>
      <c r="D18" s="34">
        <f>Mig1_H!D18+Mig1_F!D18</f>
        <v>720810.2</v>
      </c>
      <c r="E18" s="34">
        <f>Mig1_H!E18+Mig1_F!E18</f>
        <v>16886.32</v>
      </c>
      <c r="F18" s="102">
        <f>Mig1_H!F18+Mig1_F!F18</f>
        <v>10190511.58</v>
      </c>
      <c r="G18" s="33">
        <f>Mig1_H!G18+Mig1_F!G18</f>
        <v>394159.26</v>
      </c>
      <c r="H18" s="34">
        <f>Mig1_H!H18+Mig1_F!H18</f>
        <v>28762.11</v>
      </c>
      <c r="I18" s="34">
        <f>Mig1_H!I18+Mig1_F!I18</f>
        <v>26707.800000000003</v>
      </c>
      <c r="J18" s="34">
        <f>Mig1_H!J18+Mig1_F!J18</f>
        <v>807.34999999999991</v>
      </c>
      <c r="K18" s="102">
        <f>Mig1_H!K18+Mig1_F!K18</f>
        <v>450436.52</v>
      </c>
      <c r="L18" s="33">
        <f>Mig1_H!L18+Mig1_F!L18</f>
        <v>9359668.1899999995</v>
      </c>
      <c r="M18" s="34">
        <f>Mig1_H!M18+Mig1_F!M18</f>
        <v>516068.24</v>
      </c>
      <c r="N18" s="34">
        <f>Mig1_H!N18+Mig1_F!N18</f>
        <v>747518</v>
      </c>
      <c r="O18" s="34">
        <f>Mig1_H!O18+Mig1_F!O18</f>
        <v>17693.669999999998</v>
      </c>
      <c r="P18" s="102">
        <f>Mig1_H!P18+Mig1_F!P18</f>
        <v>10640948.1</v>
      </c>
    </row>
    <row r="19" spans="1:16" x14ac:dyDescent="0.25">
      <c r="A19" s="19" t="s">
        <v>337</v>
      </c>
      <c r="B19" s="35">
        <f>Mig1_H!B19+Mig1_F!B19</f>
        <v>5618810.3900000006</v>
      </c>
      <c r="C19" s="5">
        <f>Mig1_H!C19+Mig1_F!C19</f>
        <v>446151.77</v>
      </c>
      <c r="D19" s="5">
        <f>Mig1_H!D19+Mig1_F!D19</f>
        <v>949956.45</v>
      </c>
      <c r="E19" s="5">
        <f>Mig1_H!E19+Mig1_F!E19</f>
        <v>31972.63</v>
      </c>
      <c r="F19" s="103">
        <f>Mig1_H!F19+Mig1_F!F19</f>
        <v>7046891.2400000012</v>
      </c>
      <c r="G19" s="35">
        <f>Mig1_H!G19+Mig1_F!G19</f>
        <v>23294.550000000003</v>
      </c>
      <c r="H19" s="5">
        <f>Mig1_H!H19+Mig1_F!H19</f>
        <v>1753.1499999999999</v>
      </c>
      <c r="I19" s="5">
        <f>Mig1_H!I19+Mig1_F!I19</f>
        <v>2457.62</v>
      </c>
      <c r="J19" s="5">
        <f>Mig1_H!J19+Mig1_F!J19</f>
        <v>534.83000000000004</v>
      </c>
      <c r="K19" s="103">
        <f>Mig1_H!K19+Mig1_F!K19</f>
        <v>28040.15</v>
      </c>
      <c r="L19" s="35">
        <f>Mig1_H!L19+Mig1_F!L19</f>
        <v>5642104.9400000013</v>
      </c>
      <c r="M19" s="5">
        <f>Mig1_H!M19+Mig1_F!M19</f>
        <v>447904.92</v>
      </c>
      <c r="N19" s="5">
        <f>Mig1_H!N19+Mig1_F!N19</f>
        <v>952414.07</v>
      </c>
      <c r="O19" s="5">
        <f>Mig1_H!O19+Mig1_F!O19</f>
        <v>32507.46</v>
      </c>
      <c r="P19" s="103">
        <f>Mig1_H!P19+Mig1_F!P19</f>
        <v>7074931.3900000006</v>
      </c>
    </row>
    <row r="20" spans="1:16" x14ac:dyDescent="0.25">
      <c r="A20" s="19" t="s">
        <v>83</v>
      </c>
      <c r="B20" s="35">
        <f>Mig1_H!B20+Mig1_F!B20</f>
        <v>18483962.619999997</v>
      </c>
      <c r="C20" s="5">
        <f>Mig1_H!C20+Mig1_F!C20</f>
        <v>1031655.37</v>
      </c>
      <c r="D20" s="5">
        <f>Mig1_H!D20+Mig1_F!D20</f>
        <v>1827622.54</v>
      </c>
      <c r="E20" s="5">
        <f>Mig1_H!E20+Mig1_F!E20</f>
        <v>46185.42</v>
      </c>
      <c r="F20" s="103">
        <f>Mig1_H!F20+Mig1_F!F20</f>
        <v>21389425.950000003</v>
      </c>
      <c r="G20" s="35">
        <f>Mig1_H!G20+Mig1_F!G20</f>
        <v>50904.61</v>
      </c>
      <c r="H20" s="5">
        <f>Mig1_H!H20+Mig1_F!H20</f>
        <v>3663.3</v>
      </c>
      <c r="I20" s="5">
        <f>Mig1_H!I20+Mig1_F!I20</f>
        <v>4378.9500000000007</v>
      </c>
      <c r="J20" s="5">
        <f>Mig1_H!J20+Mig1_F!J20</f>
        <v>854.79</v>
      </c>
      <c r="K20" s="103">
        <f>Mig1_H!K20+Mig1_F!K20</f>
        <v>59801.650000000009</v>
      </c>
      <c r="L20" s="35">
        <f>Mig1_H!L20+Mig1_F!L20</f>
        <v>18534867.23</v>
      </c>
      <c r="M20" s="5">
        <f>Mig1_H!M20+Mig1_F!M20</f>
        <v>1035318.6699999999</v>
      </c>
      <c r="N20" s="5">
        <f>Mig1_H!N20+Mig1_F!N20</f>
        <v>1832001.4900000002</v>
      </c>
      <c r="O20" s="5">
        <f>Mig1_H!O20+Mig1_F!O20</f>
        <v>47040.21</v>
      </c>
      <c r="P20" s="103">
        <f>Mig1_H!P20+Mig1_F!P20</f>
        <v>21449227.600000001</v>
      </c>
    </row>
    <row r="21" spans="1:16" x14ac:dyDescent="0.25">
      <c r="A21" s="19" t="s">
        <v>84</v>
      </c>
      <c r="B21" s="35">
        <f>Mig1_H!B21+Mig1_F!B21</f>
        <v>17682078.650000002</v>
      </c>
      <c r="C21" s="5">
        <f>Mig1_H!C21+Mig1_F!C21</f>
        <v>258330.58</v>
      </c>
      <c r="D21" s="5">
        <f>Mig1_H!D21+Mig1_F!D21</f>
        <v>495732.27</v>
      </c>
      <c r="E21" s="5">
        <f>Mig1_H!E21+Mig1_F!E21</f>
        <v>7476.8200000000006</v>
      </c>
      <c r="F21" s="103">
        <f>Mig1_H!F21+Mig1_F!F21</f>
        <v>18443618.32</v>
      </c>
      <c r="G21" s="35">
        <f>Mig1_H!G21+Mig1_F!G21</f>
        <v>20426.11</v>
      </c>
      <c r="H21" s="5">
        <f>Mig1_H!H21+Mig1_F!H21</f>
        <v>689.1099999999999</v>
      </c>
      <c r="I21" s="5">
        <f>Mig1_H!I21+Mig1_F!I21</f>
        <v>625.74</v>
      </c>
      <c r="J21" s="5">
        <f>Mig1_H!J21+Mig1_F!J21</f>
        <v>215.62</v>
      </c>
      <c r="K21" s="103">
        <f>Mig1_H!K21+Mig1_F!K21</f>
        <v>21956.579999999994</v>
      </c>
      <c r="L21" s="35">
        <f>Mig1_H!L21+Mig1_F!L21</f>
        <v>17702504.760000002</v>
      </c>
      <c r="M21" s="5">
        <f>Mig1_H!M21+Mig1_F!M21</f>
        <v>259019.68999999997</v>
      </c>
      <c r="N21" s="5">
        <f>Mig1_H!N21+Mig1_F!N21</f>
        <v>496358.01</v>
      </c>
      <c r="O21" s="5">
        <f>Mig1_H!O21+Mig1_F!O21</f>
        <v>7692.4400000000005</v>
      </c>
      <c r="P21" s="103">
        <f>Mig1_H!P21+Mig1_F!P21</f>
        <v>18465574.900000002</v>
      </c>
    </row>
    <row r="22" spans="1:16" x14ac:dyDescent="0.25">
      <c r="A22" s="20" t="s">
        <v>85</v>
      </c>
      <c r="B22" s="21">
        <f>Mig1_H!B22+Mig1_F!B22</f>
        <v>50750360.590000004</v>
      </c>
      <c r="C22" s="10">
        <f>Mig1_H!C22+Mig1_F!C22</f>
        <v>2223443.85</v>
      </c>
      <c r="D22" s="10">
        <f>Mig1_H!D22+Mig1_F!D22</f>
        <v>3994121.46</v>
      </c>
      <c r="E22" s="10">
        <f>Mig1_H!E22+Mig1_F!E22</f>
        <v>102521.19</v>
      </c>
      <c r="F22" s="13">
        <f>Mig1_H!F22+Mig1_F!F22</f>
        <v>57070447.090000004</v>
      </c>
      <c r="G22" s="21">
        <f>Mig1_H!G22+Mig1_F!G22</f>
        <v>488784.52999999997</v>
      </c>
      <c r="H22" s="10">
        <f>Mig1_H!H22+Mig1_F!H22</f>
        <v>34867.67</v>
      </c>
      <c r="I22" s="10">
        <f>Mig1_H!I22+Mig1_F!I22</f>
        <v>34170.11</v>
      </c>
      <c r="J22" s="10">
        <f>Mig1_H!J22+Mig1_F!J22</f>
        <v>2412.59</v>
      </c>
      <c r="K22" s="13">
        <f>Mig1_H!K22+Mig1_F!K22</f>
        <v>560234.9</v>
      </c>
      <c r="L22" s="21">
        <f>Mig1_H!L22+Mig1_F!L22</f>
        <v>51239145.120000005</v>
      </c>
      <c r="M22" s="10">
        <f>Mig1_H!M22+Mig1_F!M22</f>
        <v>2258311.5199999996</v>
      </c>
      <c r="N22" s="10">
        <f>Mig1_H!N22+Mig1_F!N22</f>
        <v>4028291.5700000003</v>
      </c>
      <c r="O22" s="10">
        <f>Mig1_H!O22+Mig1_F!O22</f>
        <v>104933.78</v>
      </c>
      <c r="P22" s="13">
        <f>Mig1_H!P22+Mig1_F!P22</f>
        <v>57630681.99000001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non-immigrés n'ayant pas la nationalité française (individus nés en France de nationalité étrangère) âgés de 1 à 14 ans vivent dans le même logement qu'un an auparavant.","")</f>
        <v>Lecture : 394159 non-immigrés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744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7" spans="1:16" x14ac:dyDescent="0.25">
      <c r="A27" s="3" t="s">
        <v>28</v>
      </c>
    </row>
    <row r="28" spans="1:16" x14ac:dyDescent="0.25">
      <c r="B28" s="151" t="s">
        <v>181</v>
      </c>
      <c r="C28" s="152"/>
      <c r="D28" s="152"/>
      <c r="E28" s="152"/>
      <c r="F28" s="153"/>
      <c r="G28" s="151" t="s">
        <v>331</v>
      </c>
      <c r="H28" s="152"/>
      <c r="I28" s="152"/>
      <c r="J28" s="152"/>
      <c r="K28" s="153"/>
      <c r="L28" s="151" t="s">
        <v>85</v>
      </c>
      <c r="M28" s="152"/>
      <c r="N28" s="152"/>
      <c r="O28" s="152"/>
      <c r="P28" s="153"/>
    </row>
    <row r="29" spans="1:16" ht="48" x14ac:dyDescent="0.25">
      <c r="B29" s="100" t="s">
        <v>332</v>
      </c>
      <c r="C29" s="101" t="s">
        <v>333</v>
      </c>
      <c r="D29" s="101" t="s">
        <v>334</v>
      </c>
      <c r="E29" s="101" t="s">
        <v>335</v>
      </c>
      <c r="F29" s="16" t="s">
        <v>85</v>
      </c>
      <c r="G29" s="100" t="s">
        <v>332</v>
      </c>
      <c r="H29" s="101" t="s">
        <v>333</v>
      </c>
      <c r="I29" s="101" t="s">
        <v>334</v>
      </c>
      <c r="J29" s="101" t="s">
        <v>335</v>
      </c>
      <c r="K29" s="16" t="s">
        <v>85</v>
      </c>
      <c r="L29" s="100" t="s">
        <v>332</v>
      </c>
      <c r="M29" s="101" t="s">
        <v>333</v>
      </c>
      <c r="N29" s="101" t="s">
        <v>334</v>
      </c>
      <c r="O29" s="101" t="s">
        <v>335</v>
      </c>
      <c r="P29" s="16" t="s">
        <v>85</v>
      </c>
    </row>
    <row r="30" spans="1:16" x14ac:dyDescent="0.25">
      <c r="A30" s="17" t="s">
        <v>336</v>
      </c>
      <c r="B30" s="33">
        <f t="shared" ref="B30:P34" si="0">B5+B18</f>
        <v>9026491.7199999988</v>
      </c>
      <c r="C30" s="34">
        <f t="shared" si="0"/>
        <v>491089.67</v>
      </c>
      <c r="D30" s="34">
        <f t="shared" si="0"/>
        <v>724842.7699999999</v>
      </c>
      <c r="E30" s="34">
        <f t="shared" si="0"/>
        <v>19229</v>
      </c>
      <c r="F30" s="102">
        <f t="shared" si="0"/>
        <v>10261653.16</v>
      </c>
      <c r="G30" s="33">
        <f t="shared" si="0"/>
        <v>561202.25</v>
      </c>
      <c r="H30" s="34">
        <f t="shared" si="0"/>
        <v>48140.3</v>
      </c>
      <c r="I30" s="34">
        <f t="shared" si="0"/>
        <v>45208.14</v>
      </c>
      <c r="J30" s="34">
        <f t="shared" si="0"/>
        <v>23447.35</v>
      </c>
      <c r="K30" s="102">
        <f t="shared" si="0"/>
        <v>677998.04</v>
      </c>
      <c r="L30" s="33">
        <f t="shared" si="0"/>
        <v>9587693.9699999988</v>
      </c>
      <c r="M30" s="34">
        <f t="shared" si="0"/>
        <v>539229.97</v>
      </c>
      <c r="N30" s="34">
        <f t="shared" si="0"/>
        <v>770050.91</v>
      </c>
      <c r="O30" s="34">
        <f t="shared" si="0"/>
        <v>42676.35</v>
      </c>
      <c r="P30" s="102">
        <f t="shared" si="0"/>
        <v>10939651.199999999</v>
      </c>
    </row>
    <row r="31" spans="1:16" x14ac:dyDescent="0.25">
      <c r="A31" s="19" t="s">
        <v>337</v>
      </c>
      <c r="B31" s="35">
        <f t="shared" si="0"/>
        <v>5730201.9300000006</v>
      </c>
      <c r="C31" s="5">
        <f t="shared" si="0"/>
        <v>456225.80000000005</v>
      </c>
      <c r="D31" s="5">
        <f t="shared" si="0"/>
        <v>963629.32</v>
      </c>
      <c r="E31" s="5">
        <f t="shared" si="0"/>
        <v>34372.590000000004</v>
      </c>
      <c r="F31" s="103">
        <f t="shared" si="0"/>
        <v>7184429.6400000015</v>
      </c>
      <c r="G31" s="35">
        <f t="shared" si="0"/>
        <v>268125.52</v>
      </c>
      <c r="H31" s="5">
        <f t="shared" si="0"/>
        <v>44142.94</v>
      </c>
      <c r="I31" s="5">
        <f t="shared" si="0"/>
        <v>44964.99</v>
      </c>
      <c r="J31" s="5">
        <f t="shared" si="0"/>
        <v>45399.78</v>
      </c>
      <c r="K31" s="103">
        <f t="shared" si="0"/>
        <v>402633.23000000004</v>
      </c>
      <c r="L31" s="35">
        <f t="shared" si="0"/>
        <v>5998327.4500000011</v>
      </c>
      <c r="M31" s="5">
        <f t="shared" si="0"/>
        <v>500368.74</v>
      </c>
      <c r="N31" s="5">
        <f t="shared" si="0"/>
        <v>1008594.3099999999</v>
      </c>
      <c r="O31" s="5">
        <f t="shared" si="0"/>
        <v>79772.37</v>
      </c>
      <c r="P31" s="103">
        <f t="shared" si="0"/>
        <v>7587062.870000001</v>
      </c>
    </row>
    <row r="32" spans="1:16" x14ac:dyDescent="0.25">
      <c r="A32" s="19" t="s">
        <v>83</v>
      </c>
      <c r="B32" s="35">
        <f t="shared" si="0"/>
        <v>19579093.959999997</v>
      </c>
      <c r="C32" s="5">
        <f t="shared" si="0"/>
        <v>1090413.6000000001</v>
      </c>
      <c r="D32" s="5">
        <f t="shared" si="0"/>
        <v>1899426.95</v>
      </c>
      <c r="E32" s="5">
        <f t="shared" si="0"/>
        <v>52961.63</v>
      </c>
      <c r="F32" s="103">
        <f t="shared" si="0"/>
        <v>22621896.140000004</v>
      </c>
      <c r="G32" s="35">
        <f t="shared" si="0"/>
        <v>1692888.58</v>
      </c>
      <c r="H32" s="5">
        <f t="shared" si="0"/>
        <v>155391.20999999996</v>
      </c>
      <c r="I32" s="5">
        <f t="shared" si="0"/>
        <v>165189.86000000002</v>
      </c>
      <c r="J32" s="5">
        <f t="shared" si="0"/>
        <v>80831.679999999993</v>
      </c>
      <c r="K32" s="103">
        <f t="shared" si="0"/>
        <v>2094301.3299999996</v>
      </c>
      <c r="L32" s="35">
        <f t="shared" si="0"/>
        <v>21271982.539999999</v>
      </c>
      <c r="M32" s="5">
        <f t="shared" si="0"/>
        <v>1245804.8099999998</v>
      </c>
      <c r="N32" s="5">
        <f t="shared" si="0"/>
        <v>2064616.8100000003</v>
      </c>
      <c r="O32" s="5">
        <f t="shared" si="0"/>
        <v>133793.31</v>
      </c>
      <c r="P32" s="103">
        <f t="shared" si="0"/>
        <v>24716197.470000003</v>
      </c>
    </row>
    <row r="33" spans="1:16" x14ac:dyDescent="0.25">
      <c r="A33" s="19" t="s">
        <v>84</v>
      </c>
      <c r="B33" s="35">
        <f t="shared" si="0"/>
        <v>18595079.310000002</v>
      </c>
      <c r="C33" s="5">
        <f t="shared" si="0"/>
        <v>275047.09999999998</v>
      </c>
      <c r="D33" s="5">
        <f t="shared" si="0"/>
        <v>516074.10000000003</v>
      </c>
      <c r="E33" s="5">
        <f t="shared" si="0"/>
        <v>9455.11</v>
      </c>
      <c r="F33" s="103">
        <f t="shared" si="0"/>
        <v>19395655.620000001</v>
      </c>
      <c r="G33" s="35">
        <f t="shared" si="0"/>
        <v>1018173.8699999999</v>
      </c>
      <c r="H33" s="5">
        <f t="shared" si="0"/>
        <v>26093.599999999999</v>
      </c>
      <c r="I33" s="5">
        <f t="shared" si="0"/>
        <v>25230.010000000002</v>
      </c>
      <c r="J33" s="5">
        <f t="shared" si="0"/>
        <v>12746.53</v>
      </c>
      <c r="K33" s="103">
        <f t="shared" si="0"/>
        <v>1082244.01</v>
      </c>
      <c r="L33" s="35">
        <f t="shared" si="0"/>
        <v>19613253.18</v>
      </c>
      <c r="M33" s="5">
        <f t="shared" si="0"/>
        <v>301140.69999999995</v>
      </c>
      <c r="N33" s="5">
        <f t="shared" si="0"/>
        <v>541304.11</v>
      </c>
      <c r="O33" s="5">
        <f t="shared" si="0"/>
        <v>22201.64</v>
      </c>
      <c r="P33" s="103">
        <f t="shared" si="0"/>
        <v>20477899.630000003</v>
      </c>
    </row>
    <row r="34" spans="1:16" x14ac:dyDescent="0.25">
      <c r="A34" s="20" t="s">
        <v>85</v>
      </c>
      <c r="B34" s="21">
        <f t="shared" si="0"/>
        <v>52930866.920000002</v>
      </c>
      <c r="C34" s="10">
        <f t="shared" si="0"/>
        <v>2312776.17</v>
      </c>
      <c r="D34" s="10">
        <f t="shared" si="0"/>
        <v>4103973.14</v>
      </c>
      <c r="E34" s="10">
        <f t="shared" si="0"/>
        <v>116018.33</v>
      </c>
      <c r="F34" s="13">
        <f t="shared" si="0"/>
        <v>59463634.560000002</v>
      </c>
      <c r="G34" s="21">
        <f t="shared" si="0"/>
        <v>3540390.2199999997</v>
      </c>
      <c r="H34" s="10">
        <f t="shared" si="0"/>
        <v>273768.05</v>
      </c>
      <c r="I34" s="10">
        <f t="shared" si="0"/>
        <v>280593</v>
      </c>
      <c r="J34" s="10">
        <f t="shared" si="0"/>
        <v>162425.34</v>
      </c>
      <c r="K34" s="13">
        <f t="shared" si="0"/>
        <v>4257176.6100000003</v>
      </c>
      <c r="L34" s="21">
        <f t="shared" si="0"/>
        <v>56471257.140000001</v>
      </c>
      <c r="M34" s="10">
        <f t="shared" si="0"/>
        <v>2586544.2199999997</v>
      </c>
      <c r="N34" s="10">
        <f t="shared" si="0"/>
        <v>4384566.1400000006</v>
      </c>
      <c r="O34" s="10">
        <f t="shared" si="0"/>
        <v>278443.67000000004</v>
      </c>
      <c r="P34" s="13">
        <f t="shared" si="0"/>
        <v>63720811.170000009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individus de nationalité étrangère âgés de 1 à 14 ans vivent dans le même logement qu'un an auparavant.","")</f>
        <v>Lecture : 561202 individus de nationalité étrangère âgés de 1 à 14 ans vivent dans le même logement qu'un an auparavant.</v>
      </c>
    </row>
    <row r="37" spans="1:16" x14ac:dyDescent="0.25">
      <c r="A37" s="39" t="s">
        <v>744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2.71093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2.7109375" style="2" customWidth="1"/>
    <col min="7" max="7" width="13.5703125" style="2" customWidth="1"/>
    <col min="8" max="9" width="11.42578125" style="2"/>
    <col min="10" max="10" width="15" style="2" customWidth="1"/>
    <col min="11" max="12" width="12.7109375" style="2" customWidth="1"/>
    <col min="13" max="14" width="11.42578125" style="2"/>
    <col min="15" max="15" width="13.42578125" style="2" customWidth="1"/>
    <col min="16" max="16" width="12.85546875" style="2" customWidth="1"/>
    <col min="17" max="16384" width="11.42578125" style="2"/>
  </cols>
  <sheetData>
    <row r="1" spans="1:16" x14ac:dyDescent="0.25">
      <c r="A1" s="1" t="s">
        <v>340</v>
      </c>
    </row>
    <row r="2" spans="1:16" x14ac:dyDescent="0.25">
      <c r="A2" s="3" t="s">
        <v>69</v>
      </c>
    </row>
    <row r="3" spans="1:16" x14ac:dyDescent="0.25">
      <c r="B3" s="151" t="s">
        <v>181</v>
      </c>
      <c r="C3" s="152"/>
      <c r="D3" s="152"/>
      <c r="E3" s="152"/>
      <c r="F3" s="153"/>
      <c r="G3" s="151" t="s">
        <v>331</v>
      </c>
      <c r="H3" s="152"/>
      <c r="I3" s="152"/>
      <c r="J3" s="152"/>
      <c r="K3" s="153"/>
      <c r="L3" s="151" t="s">
        <v>85</v>
      </c>
      <c r="M3" s="152"/>
      <c r="N3" s="152"/>
      <c r="O3" s="152"/>
      <c r="P3" s="153"/>
    </row>
    <row r="4" spans="1:16" ht="48" x14ac:dyDescent="0.25">
      <c r="B4" s="100" t="s">
        <v>332</v>
      </c>
      <c r="C4" s="101" t="s">
        <v>333</v>
      </c>
      <c r="D4" s="101" t="s">
        <v>334</v>
      </c>
      <c r="E4" s="101" t="s">
        <v>335</v>
      </c>
      <c r="F4" s="16" t="s">
        <v>85</v>
      </c>
      <c r="G4" s="100" t="s">
        <v>332</v>
      </c>
      <c r="H4" s="101" t="s">
        <v>333</v>
      </c>
      <c r="I4" s="101" t="s">
        <v>334</v>
      </c>
      <c r="J4" s="101" t="s">
        <v>335</v>
      </c>
      <c r="K4" s="16" t="s">
        <v>85</v>
      </c>
      <c r="L4" s="100" t="s">
        <v>332</v>
      </c>
      <c r="M4" s="101" t="s">
        <v>333</v>
      </c>
      <c r="N4" s="101" t="s">
        <v>334</v>
      </c>
      <c r="O4" s="101" t="s">
        <v>335</v>
      </c>
      <c r="P4" s="16" t="s">
        <v>85</v>
      </c>
    </row>
    <row r="5" spans="1:16" x14ac:dyDescent="0.25">
      <c r="A5" s="17" t="s">
        <v>336</v>
      </c>
      <c r="B5" s="33">
        <v>30339.53</v>
      </c>
      <c r="C5" s="34">
        <v>1988.27</v>
      </c>
      <c r="D5" s="34">
        <v>1979.25</v>
      </c>
      <c r="E5" s="34">
        <v>1223.77</v>
      </c>
      <c r="F5" s="33">
        <f>SUM(B5:E5)</f>
        <v>35530.82</v>
      </c>
      <c r="G5" s="33">
        <v>85420</v>
      </c>
      <c r="H5" s="34">
        <v>9829.07</v>
      </c>
      <c r="I5" s="34">
        <v>9270.1299999999992</v>
      </c>
      <c r="J5" s="82">
        <v>11682.42</v>
      </c>
      <c r="K5" s="82">
        <f>SUM(G5:J5)</f>
        <v>116201.62000000001</v>
      </c>
      <c r="L5" s="33">
        <f>B5+G5</f>
        <v>115759.53</v>
      </c>
      <c r="M5" s="34">
        <f t="shared" ref="M5:O8" si="0">C5+H5</f>
        <v>11817.34</v>
      </c>
      <c r="N5" s="34">
        <f t="shared" si="0"/>
        <v>11249.38</v>
      </c>
      <c r="O5" s="34">
        <f t="shared" si="0"/>
        <v>12906.19</v>
      </c>
      <c r="P5" s="102">
        <f>SUM(L5:O5)</f>
        <v>151732.44</v>
      </c>
    </row>
    <row r="6" spans="1:16" x14ac:dyDescent="0.25">
      <c r="A6" s="28" t="s">
        <v>337</v>
      </c>
      <c r="B6" s="35">
        <v>56359.72</v>
      </c>
      <c r="C6" s="5">
        <v>4854.42</v>
      </c>
      <c r="D6" s="5">
        <v>6505.42</v>
      </c>
      <c r="E6" s="5">
        <v>1174.0700000000002</v>
      </c>
      <c r="F6" s="35">
        <f t="shared" ref="F6:F8" si="1">SUM(B6:E6)</f>
        <v>68893.63</v>
      </c>
      <c r="G6" s="35">
        <v>120944.66</v>
      </c>
      <c r="H6" s="5">
        <v>23630.400000000001</v>
      </c>
      <c r="I6" s="5">
        <v>21091.59</v>
      </c>
      <c r="J6" s="83">
        <v>19259.07</v>
      </c>
      <c r="K6" s="83">
        <f t="shared" ref="K6:K8" si="2">SUM(G6:J6)</f>
        <v>184925.72</v>
      </c>
      <c r="L6" s="35">
        <f t="shared" ref="L6:L8" si="3">B6+G6</f>
        <v>177304.38</v>
      </c>
      <c r="M6" s="5">
        <f t="shared" si="0"/>
        <v>28484.82</v>
      </c>
      <c r="N6" s="5">
        <f t="shared" si="0"/>
        <v>27597.010000000002</v>
      </c>
      <c r="O6" s="5">
        <f t="shared" si="0"/>
        <v>20433.14</v>
      </c>
      <c r="P6" s="103">
        <f t="shared" ref="P6:P8" si="4">SUM(L6:O6)</f>
        <v>253819.35000000003</v>
      </c>
    </row>
    <row r="7" spans="1:16" x14ac:dyDescent="0.25">
      <c r="A7" s="28" t="s">
        <v>83</v>
      </c>
      <c r="B7" s="35">
        <v>498975.63</v>
      </c>
      <c r="C7" s="5">
        <v>29120.29</v>
      </c>
      <c r="D7" s="5">
        <v>35694.44</v>
      </c>
      <c r="E7" s="5">
        <v>2998.1000000000004</v>
      </c>
      <c r="F7" s="35">
        <f t="shared" si="1"/>
        <v>566788.46000000008</v>
      </c>
      <c r="G7" s="35">
        <v>791832.21</v>
      </c>
      <c r="H7" s="5">
        <v>83498.98</v>
      </c>
      <c r="I7" s="5">
        <v>84120.19</v>
      </c>
      <c r="J7" s="83">
        <v>36894.69</v>
      </c>
      <c r="K7" s="83">
        <f t="shared" si="2"/>
        <v>996346.06999999983</v>
      </c>
      <c r="L7" s="35">
        <f t="shared" si="3"/>
        <v>1290807.8399999999</v>
      </c>
      <c r="M7" s="5">
        <f t="shared" si="0"/>
        <v>112619.26999999999</v>
      </c>
      <c r="N7" s="5">
        <f t="shared" si="0"/>
        <v>119814.63</v>
      </c>
      <c r="O7" s="5">
        <f t="shared" si="0"/>
        <v>39892.79</v>
      </c>
      <c r="P7" s="103">
        <f t="shared" si="4"/>
        <v>1563134.5299999998</v>
      </c>
    </row>
    <row r="8" spans="1:16" x14ac:dyDescent="0.25">
      <c r="A8" s="28" t="s">
        <v>84</v>
      </c>
      <c r="B8" s="84">
        <v>427382.21</v>
      </c>
      <c r="C8" s="85">
        <v>8165.66</v>
      </c>
      <c r="D8" s="85">
        <v>9258.5499999999993</v>
      </c>
      <c r="E8" s="85">
        <v>981.03000000000009</v>
      </c>
      <c r="F8" s="84">
        <f t="shared" si="1"/>
        <v>445787.45</v>
      </c>
      <c r="G8" s="84">
        <v>516770.68999999994</v>
      </c>
      <c r="H8" s="85">
        <v>14170.89</v>
      </c>
      <c r="I8" s="85">
        <v>13612.400000000001</v>
      </c>
      <c r="J8" s="86">
        <v>6361.2300000000005</v>
      </c>
      <c r="K8" s="83">
        <f t="shared" si="2"/>
        <v>550915.21</v>
      </c>
      <c r="L8" s="35">
        <f t="shared" si="3"/>
        <v>944152.89999999991</v>
      </c>
      <c r="M8" s="5">
        <f t="shared" si="0"/>
        <v>22336.55</v>
      </c>
      <c r="N8" s="5">
        <f t="shared" si="0"/>
        <v>22870.95</v>
      </c>
      <c r="O8" s="5">
        <f t="shared" si="0"/>
        <v>7342.26</v>
      </c>
      <c r="P8" s="103">
        <f t="shared" si="4"/>
        <v>996702.65999999992</v>
      </c>
    </row>
    <row r="9" spans="1:16" x14ac:dyDescent="0.25">
      <c r="A9" s="20" t="s">
        <v>85</v>
      </c>
      <c r="B9" s="87">
        <f>SUM(B5:B8)</f>
        <v>1013057.0900000001</v>
      </c>
      <c r="C9" s="88">
        <f t="shared" ref="C9:P9" si="5">SUM(C5:C8)</f>
        <v>44128.639999999999</v>
      </c>
      <c r="D9" s="88">
        <f t="shared" si="5"/>
        <v>53437.66</v>
      </c>
      <c r="E9" s="88">
        <f t="shared" si="5"/>
        <v>6376.97</v>
      </c>
      <c r="F9" s="13">
        <f t="shared" si="5"/>
        <v>1117000.3600000001</v>
      </c>
      <c r="G9" s="87">
        <f t="shared" si="5"/>
        <v>1514967.56</v>
      </c>
      <c r="H9" s="88">
        <f t="shared" si="5"/>
        <v>131129.34</v>
      </c>
      <c r="I9" s="88">
        <f t="shared" si="5"/>
        <v>128094.31</v>
      </c>
      <c r="J9" s="88">
        <f t="shared" si="5"/>
        <v>74197.409999999989</v>
      </c>
      <c r="K9" s="13">
        <f t="shared" si="5"/>
        <v>1848388.6199999999</v>
      </c>
      <c r="L9" s="21">
        <f t="shared" si="5"/>
        <v>2528024.65</v>
      </c>
      <c r="M9" s="10">
        <f t="shared" si="5"/>
        <v>175257.97999999998</v>
      </c>
      <c r="N9" s="10">
        <f t="shared" si="5"/>
        <v>181531.97000000003</v>
      </c>
      <c r="O9" s="10">
        <f t="shared" si="5"/>
        <v>80574.37999999999</v>
      </c>
      <c r="P9" s="13">
        <f t="shared" si="5"/>
        <v>2965388.9799999995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hommes immigrés ayant acquis la nationalité française âgés de 1 à 14 ans vivent dans le même logement qu'un an auparavant.","")</f>
        <v>Lecture : 30340 hommes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744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B14" s="40"/>
      <c r="C14" s="40"/>
      <c r="D14" s="40"/>
      <c r="E14" s="40"/>
      <c r="G14" s="40"/>
      <c r="H14" s="40"/>
      <c r="I14" s="40"/>
      <c r="J14" s="40"/>
    </row>
    <row r="15" spans="1:16" x14ac:dyDescent="0.25">
      <c r="A15" s="3" t="s">
        <v>70</v>
      </c>
    </row>
    <row r="16" spans="1:16" x14ac:dyDescent="0.25">
      <c r="B16" s="151" t="s">
        <v>181</v>
      </c>
      <c r="C16" s="152"/>
      <c r="D16" s="152"/>
      <c r="E16" s="152"/>
      <c r="F16" s="153"/>
      <c r="G16" s="151" t="s">
        <v>331</v>
      </c>
      <c r="H16" s="152"/>
      <c r="I16" s="152"/>
      <c r="J16" s="152"/>
      <c r="K16" s="153"/>
      <c r="L16" s="151" t="s">
        <v>85</v>
      </c>
      <c r="M16" s="152"/>
      <c r="N16" s="152"/>
      <c r="O16" s="152"/>
      <c r="P16" s="153"/>
    </row>
    <row r="17" spans="1:16" ht="48" x14ac:dyDescent="0.25">
      <c r="B17" s="131" t="s">
        <v>332</v>
      </c>
      <c r="C17" s="132" t="s">
        <v>333</v>
      </c>
      <c r="D17" s="132" t="s">
        <v>334</v>
      </c>
      <c r="E17" s="132" t="s">
        <v>335</v>
      </c>
      <c r="F17" s="16" t="s">
        <v>85</v>
      </c>
      <c r="G17" s="131" t="s">
        <v>332</v>
      </c>
      <c r="H17" s="132" t="s">
        <v>333</v>
      </c>
      <c r="I17" s="132" t="s">
        <v>334</v>
      </c>
      <c r="J17" s="132" t="s">
        <v>335</v>
      </c>
      <c r="K17" s="16" t="s">
        <v>85</v>
      </c>
      <c r="L17" s="100" t="s">
        <v>332</v>
      </c>
      <c r="M17" s="101" t="s">
        <v>333</v>
      </c>
      <c r="N17" s="101" t="s">
        <v>334</v>
      </c>
      <c r="O17" s="101" t="s">
        <v>335</v>
      </c>
      <c r="P17" s="16" t="s">
        <v>85</v>
      </c>
    </row>
    <row r="18" spans="1:16" x14ac:dyDescent="0.25">
      <c r="A18" s="25" t="s">
        <v>336</v>
      </c>
      <c r="B18" s="33">
        <v>4585783.05</v>
      </c>
      <c r="C18" s="34">
        <v>248302.74</v>
      </c>
      <c r="D18" s="34">
        <v>367806.66</v>
      </c>
      <c r="E18" s="82">
        <v>8765.59</v>
      </c>
      <c r="F18" s="34">
        <f>SUM(B18:E18)</f>
        <v>5210658.04</v>
      </c>
      <c r="G18" s="33">
        <v>201497.63</v>
      </c>
      <c r="H18" s="34">
        <v>14790.17</v>
      </c>
      <c r="I18" s="34">
        <v>13550.19</v>
      </c>
      <c r="J18" s="82">
        <v>393.76</v>
      </c>
      <c r="K18" s="82">
        <f>SUM(G18:J18)</f>
        <v>230231.75000000003</v>
      </c>
      <c r="L18" s="33">
        <f>B18+G18</f>
        <v>4787280.68</v>
      </c>
      <c r="M18" s="34">
        <f t="shared" ref="M18:O21" si="6">C18+H18</f>
        <v>263092.90999999997</v>
      </c>
      <c r="N18" s="34">
        <f t="shared" si="6"/>
        <v>381356.85</v>
      </c>
      <c r="O18" s="34">
        <f t="shared" si="6"/>
        <v>9159.35</v>
      </c>
      <c r="P18" s="102">
        <f>SUM(L18:O18)</f>
        <v>5440889.7899999991</v>
      </c>
    </row>
    <row r="19" spans="1:16" x14ac:dyDescent="0.25">
      <c r="A19" s="28" t="s">
        <v>337</v>
      </c>
      <c r="B19" s="35">
        <v>2930138.7800000003</v>
      </c>
      <c r="C19" s="5">
        <v>212514.21</v>
      </c>
      <c r="D19" s="5">
        <v>441264.23</v>
      </c>
      <c r="E19" s="83">
        <v>14251.39</v>
      </c>
      <c r="F19" s="5">
        <f t="shared" ref="F19:F21" si="7">SUM(B19:E19)</f>
        <v>3598168.6100000003</v>
      </c>
      <c r="G19" s="35">
        <v>12184.810000000001</v>
      </c>
      <c r="H19" s="5">
        <v>979.8</v>
      </c>
      <c r="I19" s="5">
        <v>1257.67</v>
      </c>
      <c r="J19" s="83">
        <v>250.48000000000002</v>
      </c>
      <c r="K19" s="83">
        <f t="shared" ref="K19:K21" si="8">SUM(G19:J19)</f>
        <v>14672.76</v>
      </c>
      <c r="L19" s="35">
        <f t="shared" ref="L19:L21" si="9">B19+G19</f>
        <v>2942323.5900000003</v>
      </c>
      <c r="M19" s="5">
        <f t="shared" si="6"/>
        <v>213494.00999999998</v>
      </c>
      <c r="N19" s="5">
        <f t="shared" si="6"/>
        <v>442521.89999999997</v>
      </c>
      <c r="O19" s="5">
        <f t="shared" si="6"/>
        <v>14501.869999999999</v>
      </c>
      <c r="P19" s="103">
        <f t="shared" ref="P19:P21" si="10">SUM(L19:O19)</f>
        <v>3612841.37</v>
      </c>
    </row>
    <row r="20" spans="1:16" x14ac:dyDescent="0.25">
      <c r="A20" s="28" t="s">
        <v>83</v>
      </c>
      <c r="B20" s="35">
        <v>9118906.7699999996</v>
      </c>
      <c r="C20" s="5">
        <v>522787.22</v>
      </c>
      <c r="D20" s="5">
        <v>921193.64000000013</v>
      </c>
      <c r="E20" s="83">
        <v>24662.78</v>
      </c>
      <c r="F20" s="5">
        <f t="shared" si="7"/>
        <v>10587550.41</v>
      </c>
      <c r="G20" s="35">
        <v>32533.71</v>
      </c>
      <c r="H20" s="5">
        <v>2349.44</v>
      </c>
      <c r="I20" s="5">
        <v>2685.7200000000003</v>
      </c>
      <c r="J20" s="83">
        <v>405.22</v>
      </c>
      <c r="K20" s="83">
        <f t="shared" si="8"/>
        <v>37974.090000000004</v>
      </c>
      <c r="L20" s="35">
        <f t="shared" si="9"/>
        <v>9151440.4800000004</v>
      </c>
      <c r="M20" s="5">
        <f t="shared" si="6"/>
        <v>525136.65999999992</v>
      </c>
      <c r="N20" s="5">
        <f t="shared" si="6"/>
        <v>923879.3600000001</v>
      </c>
      <c r="O20" s="5">
        <f t="shared" si="6"/>
        <v>25068</v>
      </c>
      <c r="P20" s="103">
        <f t="shared" si="10"/>
        <v>10625524.5</v>
      </c>
    </row>
    <row r="21" spans="1:16" x14ac:dyDescent="0.25">
      <c r="A21" s="28" t="s">
        <v>84</v>
      </c>
      <c r="B21" s="84">
        <v>7844728.5300000012</v>
      </c>
      <c r="C21" s="85">
        <v>109326.56</v>
      </c>
      <c r="D21" s="85">
        <v>214343.65</v>
      </c>
      <c r="E21" s="86">
        <v>4041.7000000000003</v>
      </c>
      <c r="F21" s="5">
        <f t="shared" si="7"/>
        <v>8172440.4400000013</v>
      </c>
      <c r="G21" s="84">
        <v>11912.49</v>
      </c>
      <c r="H21" s="85">
        <v>465.9</v>
      </c>
      <c r="I21" s="85">
        <v>379.68</v>
      </c>
      <c r="J21" s="86">
        <v>99.490000000000009</v>
      </c>
      <c r="K21" s="83">
        <f t="shared" si="8"/>
        <v>12857.56</v>
      </c>
      <c r="L21" s="35">
        <f t="shared" si="9"/>
        <v>7856641.0200000014</v>
      </c>
      <c r="M21" s="5">
        <f t="shared" si="6"/>
        <v>109792.45999999999</v>
      </c>
      <c r="N21" s="5">
        <f t="shared" si="6"/>
        <v>214723.33</v>
      </c>
      <c r="O21" s="5">
        <f t="shared" si="6"/>
        <v>4141.1900000000005</v>
      </c>
      <c r="P21" s="103">
        <f t="shared" si="10"/>
        <v>8185298.0000000019</v>
      </c>
    </row>
    <row r="22" spans="1:16" x14ac:dyDescent="0.25">
      <c r="A22" s="20" t="s">
        <v>85</v>
      </c>
      <c r="B22" s="87">
        <f>SUM(B18:B21)</f>
        <v>24479557.130000003</v>
      </c>
      <c r="C22" s="88">
        <f t="shared" ref="C22:P22" si="11">SUM(C18:C21)</f>
        <v>1092930.73</v>
      </c>
      <c r="D22" s="88">
        <f t="shared" si="11"/>
        <v>1944608.18</v>
      </c>
      <c r="E22" s="88">
        <f t="shared" si="11"/>
        <v>51721.459999999992</v>
      </c>
      <c r="F22" s="13">
        <f t="shared" si="11"/>
        <v>27568817.500000004</v>
      </c>
      <c r="G22" s="87">
        <f t="shared" si="11"/>
        <v>258128.63999999998</v>
      </c>
      <c r="H22" s="88">
        <f t="shared" si="11"/>
        <v>18585.310000000001</v>
      </c>
      <c r="I22" s="88">
        <f t="shared" si="11"/>
        <v>17873.260000000002</v>
      </c>
      <c r="J22" s="88">
        <f t="shared" si="11"/>
        <v>1148.95</v>
      </c>
      <c r="K22" s="13">
        <f t="shared" si="11"/>
        <v>295736.16000000003</v>
      </c>
      <c r="L22" s="21">
        <f t="shared" si="11"/>
        <v>24737685.770000003</v>
      </c>
      <c r="M22" s="10">
        <f t="shared" si="11"/>
        <v>1111516.0399999998</v>
      </c>
      <c r="N22" s="10">
        <f t="shared" si="11"/>
        <v>1962481.4400000002</v>
      </c>
      <c r="O22" s="10">
        <f t="shared" si="11"/>
        <v>52870.41</v>
      </c>
      <c r="P22" s="13">
        <f t="shared" si="11"/>
        <v>27864553.660000004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hommes non immigrés n'ayant pas la nationalité française (individus nés en France de nationalité étrangère) âgés de 1 à 14 ans vivent dans le même logement qu'un an auparavant.","")</f>
        <v>Lecture : 201498 hommes non 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744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B26" s="40"/>
      <c r="C26" s="40"/>
      <c r="D26" s="40"/>
      <c r="E26" s="40"/>
      <c r="G26" s="40"/>
      <c r="H26" s="40"/>
      <c r="I26" s="40"/>
      <c r="J26" s="40"/>
    </row>
    <row r="27" spans="1:16" x14ac:dyDescent="0.25">
      <c r="A27" s="3" t="s">
        <v>28</v>
      </c>
      <c r="B27" s="40"/>
      <c r="C27" s="40"/>
      <c r="D27" s="40"/>
      <c r="E27" s="40"/>
      <c r="G27" s="40"/>
      <c r="H27" s="40"/>
      <c r="I27" s="40"/>
      <c r="J27" s="40"/>
    </row>
    <row r="28" spans="1:16" x14ac:dyDescent="0.25">
      <c r="B28" s="151" t="s">
        <v>181</v>
      </c>
      <c r="C28" s="152"/>
      <c r="D28" s="152"/>
      <c r="E28" s="152"/>
      <c r="F28" s="153"/>
      <c r="G28" s="151" t="s">
        <v>331</v>
      </c>
      <c r="H28" s="152"/>
      <c r="I28" s="152"/>
      <c r="J28" s="152"/>
      <c r="K28" s="153"/>
      <c r="L28" s="151" t="s">
        <v>85</v>
      </c>
      <c r="M28" s="152"/>
      <c r="N28" s="152"/>
      <c r="O28" s="152"/>
      <c r="P28" s="153"/>
    </row>
    <row r="29" spans="1:16" ht="48" x14ac:dyDescent="0.25">
      <c r="B29" s="100" t="s">
        <v>332</v>
      </c>
      <c r="C29" s="101" t="s">
        <v>333</v>
      </c>
      <c r="D29" s="101" t="s">
        <v>334</v>
      </c>
      <c r="E29" s="101" t="s">
        <v>335</v>
      </c>
      <c r="F29" s="16" t="s">
        <v>85</v>
      </c>
      <c r="G29" s="100" t="s">
        <v>332</v>
      </c>
      <c r="H29" s="101" t="s">
        <v>333</v>
      </c>
      <c r="I29" s="101" t="s">
        <v>334</v>
      </c>
      <c r="J29" s="101" t="s">
        <v>335</v>
      </c>
      <c r="K29" s="16" t="s">
        <v>85</v>
      </c>
      <c r="L29" s="100" t="s">
        <v>332</v>
      </c>
      <c r="M29" s="101" t="s">
        <v>333</v>
      </c>
      <c r="N29" s="101" t="s">
        <v>334</v>
      </c>
      <c r="O29" s="101" t="s">
        <v>335</v>
      </c>
      <c r="P29" s="16" t="s">
        <v>85</v>
      </c>
    </row>
    <row r="30" spans="1:16" x14ac:dyDescent="0.25">
      <c r="A30" s="17" t="s">
        <v>336</v>
      </c>
      <c r="B30" s="33">
        <f t="shared" ref="B30:P34" si="12">B5+B18</f>
        <v>4616122.58</v>
      </c>
      <c r="C30" s="34">
        <f t="shared" si="12"/>
        <v>250291.00999999998</v>
      </c>
      <c r="D30" s="34">
        <f t="shared" si="12"/>
        <v>369785.91</v>
      </c>
      <c r="E30" s="34">
        <f t="shared" si="12"/>
        <v>9989.36</v>
      </c>
      <c r="F30" s="102">
        <f t="shared" si="12"/>
        <v>5246188.8600000003</v>
      </c>
      <c r="G30" s="33">
        <f t="shared" si="12"/>
        <v>286917.63</v>
      </c>
      <c r="H30" s="34">
        <f t="shared" si="12"/>
        <v>24619.239999999998</v>
      </c>
      <c r="I30" s="34">
        <f t="shared" si="12"/>
        <v>22820.32</v>
      </c>
      <c r="J30" s="34">
        <f t="shared" si="12"/>
        <v>12076.18</v>
      </c>
      <c r="K30" s="102">
        <f t="shared" si="12"/>
        <v>346433.37000000005</v>
      </c>
      <c r="L30" s="33">
        <f t="shared" si="12"/>
        <v>4903040.21</v>
      </c>
      <c r="M30" s="34">
        <f t="shared" si="12"/>
        <v>274910.25</v>
      </c>
      <c r="N30" s="34">
        <f t="shared" si="12"/>
        <v>392606.23</v>
      </c>
      <c r="O30" s="34">
        <f t="shared" si="12"/>
        <v>22065.54</v>
      </c>
      <c r="P30" s="102">
        <f t="shared" si="12"/>
        <v>5592622.2299999995</v>
      </c>
    </row>
    <row r="31" spans="1:16" x14ac:dyDescent="0.25">
      <c r="A31" s="19" t="s">
        <v>337</v>
      </c>
      <c r="B31" s="35">
        <f t="shared" si="12"/>
        <v>2986498.5000000005</v>
      </c>
      <c r="C31" s="5">
        <f t="shared" si="12"/>
        <v>217368.63</v>
      </c>
      <c r="D31" s="5">
        <f t="shared" si="12"/>
        <v>447769.64999999997</v>
      </c>
      <c r="E31" s="5">
        <f t="shared" si="12"/>
        <v>15425.46</v>
      </c>
      <c r="F31" s="103">
        <f t="shared" si="12"/>
        <v>3667062.24</v>
      </c>
      <c r="G31" s="35">
        <f t="shared" si="12"/>
        <v>133129.47</v>
      </c>
      <c r="H31" s="5">
        <f t="shared" si="12"/>
        <v>24610.2</v>
      </c>
      <c r="I31" s="5">
        <f t="shared" si="12"/>
        <v>22349.260000000002</v>
      </c>
      <c r="J31" s="5">
        <f t="shared" si="12"/>
        <v>19509.55</v>
      </c>
      <c r="K31" s="103">
        <f t="shared" si="12"/>
        <v>199598.48</v>
      </c>
      <c r="L31" s="35">
        <f t="shared" si="12"/>
        <v>3119627.97</v>
      </c>
      <c r="M31" s="5">
        <f t="shared" si="12"/>
        <v>241978.83</v>
      </c>
      <c r="N31" s="5">
        <f t="shared" si="12"/>
        <v>470118.91</v>
      </c>
      <c r="O31" s="5">
        <f t="shared" si="12"/>
        <v>34935.009999999995</v>
      </c>
      <c r="P31" s="103">
        <f t="shared" si="12"/>
        <v>3866660.72</v>
      </c>
    </row>
    <row r="32" spans="1:16" x14ac:dyDescent="0.25">
      <c r="A32" s="19" t="s">
        <v>83</v>
      </c>
      <c r="B32" s="35">
        <f t="shared" si="12"/>
        <v>9617882.4000000004</v>
      </c>
      <c r="C32" s="5">
        <f t="shared" si="12"/>
        <v>551907.51</v>
      </c>
      <c r="D32" s="5">
        <f t="shared" si="12"/>
        <v>956888.08000000007</v>
      </c>
      <c r="E32" s="5">
        <f t="shared" si="12"/>
        <v>27660.879999999997</v>
      </c>
      <c r="F32" s="103">
        <f t="shared" si="12"/>
        <v>11154338.870000001</v>
      </c>
      <c r="G32" s="35">
        <f t="shared" si="12"/>
        <v>824365.91999999993</v>
      </c>
      <c r="H32" s="5">
        <f t="shared" si="12"/>
        <v>85848.42</v>
      </c>
      <c r="I32" s="5">
        <f t="shared" si="12"/>
        <v>86805.91</v>
      </c>
      <c r="J32" s="5">
        <f t="shared" si="12"/>
        <v>37299.910000000003</v>
      </c>
      <c r="K32" s="103">
        <f t="shared" si="12"/>
        <v>1034320.1599999998</v>
      </c>
      <c r="L32" s="35">
        <f t="shared" si="12"/>
        <v>10442248.32</v>
      </c>
      <c r="M32" s="5">
        <f t="shared" si="12"/>
        <v>637755.92999999993</v>
      </c>
      <c r="N32" s="5">
        <f t="shared" si="12"/>
        <v>1043693.9900000001</v>
      </c>
      <c r="O32" s="5">
        <f t="shared" si="12"/>
        <v>64960.79</v>
      </c>
      <c r="P32" s="103">
        <f t="shared" si="12"/>
        <v>12188659.029999999</v>
      </c>
    </row>
    <row r="33" spans="1:16" x14ac:dyDescent="0.25">
      <c r="A33" s="19" t="s">
        <v>84</v>
      </c>
      <c r="B33" s="35">
        <f t="shared" si="12"/>
        <v>8272110.7400000012</v>
      </c>
      <c r="C33" s="5">
        <f t="shared" si="12"/>
        <v>117492.22</v>
      </c>
      <c r="D33" s="5">
        <f t="shared" si="12"/>
        <v>223602.19999999998</v>
      </c>
      <c r="E33" s="5">
        <f t="shared" si="12"/>
        <v>5022.7300000000005</v>
      </c>
      <c r="F33" s="103">
        <f t="shared" si="12"/>
        <v>8618227.8900000006</v>
      </c>
      <c r="G33" s="35">
        <f t="shared" si="12"/>
        <v>528683.17999999993</v>
      </c>
      <c r="H33" s="5">
        <f t="shared" si="12"/>
        <v>14636.789999999999</v>
      </c>
      <c r="I33" s="5">
        <f t="shared" si="12"/>
        <v>13992.080000000002</v>
      </c>
      <c r="J33" s="5">
        <f t="shared" si="12"/>
        <v>6460.72</v>
      </c>
      <c r="K33" s="103">
        <f t="shared" si="12"/>
        <v>563772.77</v>
      </c>
      <c r="L33" s="35">
        <f t="shared" si="12"/>
        <v>8800793.9200000018</v>
      </c>
      <c r="M33" s="5">
        <f t="shared" si="12"/>
        <v>132129.00999999998</v>
      </c>
      <c r="N33" s="5">
        <f t="shared" si="12"/>
        <v>237594.28</v>
      </c>
      <c r="O33" s="5">
        <f t="shared" si="12"/>
        <v>11483.45</v>
      </c>
      <c r="P33" s="103">
        <f t="shared" si="12"/>
        <v>9182000.660000002</v>
      </c>
    </row>
    <row r="34" spans="1:16" x14ac:dyDescent="0.25">
      <c r="A34" s="20" t="s">
        <v>85</v>
      </c>
      <c r="B34" s="21">
        <f t="shared" si="12"/>
        <v>25492614.220000003</v>
      </c>
      <c r="C34" s="10">
        <f t="shared" si="12"/>
        <v>1137059.3699999999</v>
      </c>
      <c r="D34" s="10">
        <f t="shared" si="12"/>
        <v>1998045.8399999999</v>
      </c>
      <c r="E34" s="10">
        <f t="shared" si="12"/>
        <v>58098.429999999993</v>
      </c>
      <c r="F34" s="13">
        <f t="shared" si="12"/>
        <v>28685817.860000003</v>
      </c>
      <c r="G34" s="21">
        <f t="shared" si="12"/>
        <v>1773096.2</v>
      </c>
      <c r="H34" s="10">
        <f t="shared" si="12"/>
        <v>149714.65</v>
      </c>
      <c r="I34" s="10">
        <f t="shared" si="12"/>
        <v>145967.57</v>
      </c>
      <c r="J34" s="10">
        <f t="shared" si="12"/>
        <v>75346.359999999986</v>
      </c>
      <c r="K34" s="13">
        <f t="shared" si="12"/>
        <v>2144124.7799999998</v>
      </c>
      <c r="L34" s="21">
        <f t="shared" si="12"/>
        <v>27265710.420000002</v>
      </c>
      <c r="M34" s="10">
        <f t="shared" si="12"/>
        <v>1286774.0199999998</v>
      </c>
      <c r="N34" s="10">
        <f t="shared" si="12"/>
        <v>2144013.41</v>
      </c>
      <c r="O34" s="10">
        <f t="shared" si="12"/>
        <v>133444.78999999998</v>
      </c>
      <c r="P34" s="13">
        <f t="shared" si="12"/>
        <v>30829942.640000004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hommes n'ayant pas la nationalité française (individus nés en France de nationalité étrangère) âgés de 1 à 14 ans vivent dans le même logement qu'un an auparavant.","")</f>
        <v>Lecture : 286918 hommes n'ayant pas la nationalité française (individus nés en France de nationalité étrangère) âgés de 1 à 14 ans vivent dans le même logement qu'un an auparavant.</v>
      </c>
    </row>
    <row r="37" spans="1:16" x14ac:dyDescent="0.25">
      <c r="A37" s="39" t="s">
        <v>744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2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4" style="2" customWidth="1"/>
    <col min="7" max="7" width="13.5703125" style="2" customWidth="1"/>
    <col min="8" max="9" width="11.42578125" style="2"/>
    <col min="10" max="10" width="15" style="2" customWidth="1"/>
    <col min="11" max="11" width="12.85546875" style="2" customWidth="1"/>
    <col min="12" max="12" width="13.5703125" style="2" customWidth="1"/>
    <col min="13" max="14" width="11.42578125" style="2" customWidth="1"/>
    <col min="15" max="15" width="13.42578125" style="2" customWidth="1"/>
    <col min="16" max="16" width="12.42578125" style="2" customWidth="1"/>
    <col min="17" max="16384" width="11.42578125" style="2"/>
  </cols>
  <sheetData>
    <row r="1" spans="1:16" x14ac:dyDescent="0.25">
      <c r="A1" s="1" t="s">
        <v>341</v>
      </c>
    </row>
    <row r="2" spans="1:16" x14ac:dyDescent="0.25">
      <c r="A2" s="3" t="s">
        <v>69</v>
      </c>
    </row>
    <row r="3" spans="1:16" x14ac:dyDescent="0.25">
      <c r="B3" s="151" t="s">
        <v>181</v>
      </c>
      <c r="C3" s="152"/>
      <c r="D3" s="152"/>
      <c r="E3" s="152"/>
      <c r="F3" s="153"/>
      <c r="G3" s="151" t="s">
        <v>331</v>
      </c>
      <c r="H3" s="152"/>
      <c r="I3" s="152"/>
      <c r="J3" s="152"/>
      <c r="K3" s="153"/>
      <c r="L3" s="151" t="s">
        <v>85</v>
      </c>
      <c r="M3" s="152"/>
      <c r="N3" s="152"/>
      <c r="O3" s="152"/>
      <c r="P3" s="153"/>
    </row>
    <row r="4" spans="1:16" ht="48" x14ac:dyDescent="0.25">
      <c r="B4" s="131" t="s">
        <v>332</v>
      </c>
      <c r="C4" s="132" t="s">
        <v>333</v>
      </c>
      <c r="D4" s="132" t="s">
        <v>334</v>
      </c>
      <c r="E4" s="132" t="s">
        <v>335</v>
      </c>
      <c r="F4" s="16" t="s">
        <v>85</v>
      </c>
      <c r="G4" s="131" t="s">
        <v>332</v>
      </c>
      <c r="H4" s="132" t="s">
        <v>333</v>
      </c>
      <c r="I4" s="132" t="s">
        <v>334</v>
      </c>
      <c r="J4" s="132" t="s">
        <v>335</v>
      </c>
      <c r="K4" s="16" t="s">
        <v>85</v>
      </c>
      <c r="L4" s="100" t="s">
        <v>332</v>
      </c>
      <c r="M4" s="101" t="s">
        <v>333</v>
      </c>
      <c r="N4" s="101" t="s">
        <v>334</v>
      </c>
      <c r="O4" s="101" t="s">
        <v>335</v>
      </c>
      <c r="P4" s="16" t="s">
        <v>85</v>
      </c>
    </row>
    <row r="5" spans="1:16" x14ac:dyDescent="0.25">
      <c r="A5" s="25" t="s">
        <v>336</v>
      </c>
      <c r="B5" s="33">
        <v>30643.26</v>
      </c>
      <c r="C5" s="34">
        <v>1795.27</v>
      </c>
      <c r="D5" s="34">
        <v>2053.3200000000002</v>
      </c>
      <c r="E5" s="82">
        <v>1118.9100000000001</v>
      </c>
      <c r="F5" s="34">
        <f>SUM(B5:E5)</f>
        <v>35610.76</v>
      </c>
      <c r="G5" s="33">
        <v>81622.990000000005</v>
      </c>
      <c r="H5" s="34">
        <v>9549.1200000000008</v>
      </c>
      <c r="I5" s="34">
        <v>9230.2099999999991</v>
      </c>
      <c r="J5" s="82">
        <v>10957.58</v>
      </c>
      <c r="K5" s="82">
        <f>SUM(G5:J5)</f>
        <v>111359.90000000001</v>
      </c>
      <c r="L5" s="33">
        <f>B5+G5</f>
        <v>112266.25</v>
      </c>
      <c r="M5" s="34">
        <f t="shared" ref="M5:O8" si="0">C5+H5</f>
        <v>11344.390000000001</v>
      </c>
      <c r="N5" s="34">
        <f t="shared" si="0"/>
        <v>11283.529999999999</v>
      </c>
      <c r="O5" s="34">
        <f t="shared" si="0"/>
        <v>12076.49</v>
      </c>
      <c r="P5" s="102">
        <f>SUM(L5:O5)</f>
        <v>146970.65999999997</v>
      </c>
    </row>
    <row r="6" spans="1:16" x14ac:dyDescent="0.25">
      <c r="A6" s="28" t="s">
        <v>337</v>
      </c>
      <c r="B6" s="35">
        <v>55031.82</v>
      </c>
      <c r="C6" s="5">
        <v>5219.6099999999997</v>
      </c>
      <c r="D6" s="5">
        <v>7167.4500000000007</v>
      </c>
      <c r="E6" s="83">
        <v>1225.8899999999999</v>
      </c>
      <c r="F6" s="5">
        <f t="shared" ref="F6:F8" si="1">SUM(B6:E6)</f>
        <v>68644.77</v>
      </c>
      <c r="G6" s="35">
        <v>123886.31</v>
      </c>
      <c r="H6" s="5">
        <v>18759.39</v>
      </c>
      <c r="I6" s="5">
        <v>21415.78</v>
      </c>
      <c r="J6" s="83">
        <v>25605.88</v>
      </c>
      <c r="K6" s="83">
        <f t="shared" ref="K6:K8" si="2">SUM(G6:J6)</f>
        <v>189667.36000000002</v>
      </c>
      <c r="L6" s="35">
        <f t="shared" ref="L6:L8" si="3">B6+G6</f>
        <v>178918.13</v>
      </c>
      <c r="M6" s="5">
        <f t="shared" si="0"/>
        <v>23979</v>
      </c>
      <c r="N6" s="5">
        <f t="shared" si="0"/>
        <v>28583.23</v>
      </c>
      <c r="O6" s="5">
        <f t="shared" si="0"/>
        <v>26831.77</v>
      </c>
      <c r="P6" s="103">
        <f t="shared" ref="P6:P8" si="4">SUM(L6:O6)</f>
        <v>258312.13</v>
      </c>
    </row>
    <row r="7" spans="1:16" x14ac:dyDescent="0.25">
      <c r="A7" s="28" t="s">
        <v>83</v>
      </c>
      <c r="B7" s="35">
        <v>596155.71</v>
      </c>
      <c r="C7" s="5">
        <v>29637.940000000002</v>
      </c>
      <c r="D7" s="5">
        <v>36109.97</v>
      </c>
      <c r="E7" s="83">
        <v>3778.1099999999997</v>
      </c>
      <c r="F7" s="5">
        <f t="shared" si="1"/>
        <v>665681.72999999986</v>
      </c>
      <c r="G7" s="35">
        <v>850151.76</v>
      </c>
      <c r="H7" s="5">
        <v>68228.929999999993</v>
      </c>
      <c r="I7" s="5">
        <v>76690.720000000001</v>
      </c>
      <c r="J7" s="83">
        <v>43082.2</v>
      </c>
      <c r="K7" s="83">
        <f t="shared" si="2"/>
        <v>1038153.6099999999</v>
      </c>
      <c r="L7" s="35">
        <f t="shared" si="3"/>
        <v>1446307.47</v>
      </c>
      <c r="M7" s="5">
        <f t="shared" si="0"/>
        <v>97866.87</v>
      </c>
      <c r="N7" s="5">
        <f t="shared" si="0"/>
        <v>112800.69</v>
      </c>
      <c r="O7" s="5">
        <f t="shared" si="0"/>
        <v>46860.31</v>
      </c>
      <c r="P7" s="103">
        <f t="shared" si="4"/>
        <v>1703835.3399999999</v>
      </c>
    </row>
    <row r="8" spans="1:16" x14ac:dyDescent="0.25">
      <c r="A8" s="28" t="s">
        <v>84</v>
      </c>
      <c r="B8" s="84">
        <v>485618.44999999995</v>
      </c>
      <c r="C8" s="85">
        <v>8550.8599999999988</v>
      </c>
      <c r="D8" s="85">
        <v>11083.28</v>
      </c>
      <c r="E8" s="86">
        <v>997.2600000000001</v>
      </c>
      <c r="F8" s="5">
        <f t="shared" si="1"/>
        <v>506249.85</v>
      </c>
      <c r="G8" s="84">
        <v>480977.06999999995</v>
      </c>
      <c r="H8" s="85">
        <v>11233.6</v>
      </c>
      <c r="I8" s="85">
        <v>10991.869999999999</v>
      </c>
      <c r="J8" s="86">
        <v>6169.68</v>
      </c>
      <c r="K8" s="83">
        <f t="shared" si="2"/>
        <v>509372.21999999991</v>
      </c>
      <c r="L8" s="35">
        <f t="shared" si="3"/>
        <v>966595.5199999999</v>
      </c>
      <c r="M8" s="5">
        <f t="shared" si="0"/>
        <v>19784.46</v>
      </c>
      <c r="N8" s="5">
        <f t="shared" si="0"/>
        <v>22075.15</v>
      </c>
      <c r="O8" s="5">
        <f t="shared" si="0"/>
        <v>7166.9400000000005</v>
      </c>
      <c r="P8" s="103">
        <f t="shared" si="4"/>
        <v>1015622.0699999998</v>
      </c>
    </row>
    <row r="9" spans="1:16" x14ac:dyDescent="0.25">
      <c r="A9" s="20" t="s">
        <v>85</v>
      </c>
      <c r="B9" s="87">
        <f>SUM(B5:B8)</f>
        <v>1167449.2399999998</v>
      </c>
      <c r="C9" s="88">
        <f t="shared" ref="C9:P9" si="5">SUM(C5:C8)</f>
        <v>45203.68</v>
      </c>
      <c r="D9" s="88">
        <f t="shared" si="5"/>
        <v>56414.020000000004</v>
      </c>
      <c r="E9" s="88">
        <f t="shared" si="5"/>
        <v>7120.17</v>
      </c>
      <c r="F9" s="13">
        <f t="shared" si="5"/>
        <v>1276187.1099999999</v>
      </c>
      <c r="G9" s="87">
        <f t="shared" si="5"/>
        <v>1536638.13</v>
      </c>
      <c r="H9" s="88">
        <f t="shared" si="5"/>
        <v>107771.04000000001</v>
      </c>
      <c r="I9" s="88">
        <f t="shared" si="5"/>
        <v>118328.57999999999</v>
      </c>
      <c r="J9" s="88">
        <f t="shared" si="5"/>
        <v>85815.34</v>
      </c>
      <c r="K9" s="13">
        <f t="shared" si="5"/>
        <v>1848553.0899999999</v>
      </c>
      <c r="L9" s="21">
        <f t="shared" si="5"/>
        <v>2704087.37</v>
      </c>
      <c r="M9" s="10">
        <f t="shared" si="5"/>
        <v>152974.72</v>
      </c>
      <c r="N9" s="10">
        <f t="shared" si="5"/>
        <v>174742.6</v>
      </c>
      <c r="O9" s="10">
        <f t="shared" si="5"/>
        <v>92935.510000000009</v>
      </c>
      <c r="P9" s="13">
        <f t="shared" si="5"/>
        <v>3124740.1999999997</v>
      </c>
    </row>
    <row r="10" spans="1:16" x14ac:dyDescent="0.25">
      <c r="A10" s="48" t="s">
        <v>297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femmes immigrées ayant acquis la nationalité française âgées de 1 à 14 ans vivent dans le même logement qu'un an auparavant.","")</f>
        <v>Lecture : 30643 femmes immigrées ayant acquis la nationalité française âgées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744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B14" s="40"/>
      <c r="C14" s="40"/>
      <c r="D14" s="40"/>
      <c r="E14" s="40"/>
      <c r="G14" s="40"/>
      <c r="H14" s="40"/>
      <c r="I14" s="40"/>
      <c r="J14" s="40"/>
    </row>
    <row r="15" spans="1:16" x14ac:dyDescent="0.25">
      <c r="A15" s="3" t="s">
        <v>70</v>
      </c>
    </row>
    <row r="16" spans="1:16" x14ac:dyDescent="0.25">
      <c r="B16" s="151" t="s">
        <v>181</v>
      </c>
      <c r="C16" s="152"/>
      <c r="D16" s="152"/>
      <c r="E16" s="152"/>
      <c r="F16" s="153"/>
      <c r="G16" s="151" t="s">
        <v>331</v>
      </c>
      <c r="H16" s="152"/>
      <c r="I16" s="152"/>
      <c r="J16" s="152"/>
      <c r="K16" s="153"/>
      <c r="L16" s="151" t="s">
        <v>85</v>
      </c>
      <c r="M16" s="152"/>
      <c r="N16" s="152"/>
      <c r="O16" s="152"/>
      <c r="P16" s="153"/>
    </row>
    <row r="17" spans="1:16" ht="48" x14ac:dyDescent="0.25">
      <c r="B17" s="131" t="s">
        <v>332</v>
      </c>
      <c r="C17" s="132" t="s">
        <v>333</v>
      </c>
      <c r="D17" s="132" t="s">
        <v>334</v>
      </c>
      <c r="E17" s="132" t="s">
        <v>335</v>
      </c>
      <c r="F17" s="16" t="s">
        <v>85</v>
      </c>
      <c r="G17" s="131" t="s">
        <v>332</v>
      </c>
      <c r="H17" s="132" t="s">
        <v>333</v>
      </c>
      <c r="I17" s="132" t="s">
        <v>334</v>
      </c>
      <c r="J17" s="132" t="s">
        <v>335</v>
      </c>
      <c r="K17" s="16" t="s">
        <v>85</v>
      </c>
      <c r="L17" s="100" t="s">
        <v>332</v>
      </c>
      <c r="M17" s="101" t="s">
        <v>333</v>
      </c>
      <c r="N17" s="101" t="s">
        <v>334</v>
      </c>
      <c r="O17" s="101" t="s">
        <v>335</v>
      </c>
      <c r="P17" s="16" t="s">
        <v>85</v>
      </c>
    </row>
    <row r="18" spans="1:16" x14ac:dyDescent="0.25">
      <c r="A18" s="25" t="s">
        <v>336</v>
      </c>
      <c r="B18" s="33">
        <v>4379725.88</v>
      </c>
      <c r="C18" s="34">
        <v>239003.39</v>
      </c>
      <c r="D18" s="34">
        <v>353003.54</v>
      </c>
      <c r="E18" s="82">
        <v>8120.73</v>
      </c>
      <c r="F18" s="34">
        <f>SUM(B18:E18)</f>
        <v>4979853.54</v>
      </c>
      <c r="G18" s="33">
        <v>192661.63</v>
      </c>
      <c r="H18" s="34">
        <v>13971.94</v>
      </c>
      <c r="I18" s="34">
        <v>13157.61</v>
      </c>
      <c r="J18" s="82">
        <v>413.59</v>
      </c>
      <c r="K18" s="82">
        <f>SUM(G18:J18)</f>
        <v>220204.77</v>
      </c>
      <c r="L18" s="33">
        <f>B18+G18</f>
        <v>4572387.51</v>
      </c>
      <c r="M18" s="34">
        <f t="shared" ref="M18:O21" si="6">C18+H18</f>
        <v>252975.33000000002</v>
      </c>
      <c r="N18" s="34">
        <f t="shared" si="6"/>
        <v>366161.14999999997</v>
      </c>
      <c r="O18" s="34">
        <f t="shared" si="6"/>
        <v>8534.32</v>
      </c>
      <c r="P18" s="102">
        <f>SUM(L18:O18)</f>
        <v>5200058.3100000005</v>
      </c>
    </row>
    <row r="19" spans="1:16" x14ac:dyDescent="0.25">
      <c r="A19" s="28" t="s">
        <v>337</v>
      </c>
      <c r="B19" s="35">
        <v>2688671.6100000003</v>
      </c>
      <c r="C19" s="5">
        <v>233637.56</v>
      </c>
      <c r="D19" s="5">
        <v>508692.22</v>
      </c>
      <c r="E19" s="83">
        <v>17721.240000000002</v>
      </c>
      <c r="F19" s="5">
        <f t="shared" ref="F19:F21" si="7">SUM(B19:E19)</f>
        <v>3448722.6300000008</v>
      </c>
      <c r="G19" s="35">
        <v>11109.74</v>
      </c>
      <c r="H19" s="5">
        <v>773.34999999999991</v>
      </c>
      <c r="I19" s="5">
        <v>1199.95</v>
      </c>
      <c r="J19" s="83">
        <v>284.35000000000002</v>
      </c>
      <c r="K19" s="83">
        <f t="shared" ref="K19:K21" si="8">SUM(G19:J19)</f>
        <v>13367.390000000001</v>
      </c>
      <c r="L19" s="35">
        <f t="shared" ref="L19:L21" si="9">B19+G19</f>
        <v>2699781.3500000006</v>
      </c>
      <c r="M19" s="5">
        <f t="shared" si="6"/>
        <v>234410.91</v>
      </c>
      <c r="N19" s="5">
        <f t="shared" si="6"/>
        <v>509892.17</v>
      </c>
      <c r="O19" s="5">
        <f t="shared" si="6"/>
        <v>18005.59</v>
      </c>
      <c r="P19" s="103">
        <f t="shared" ref="P19:P21" si="10">SUM(L19:O19)</f>
        <v>3462090.0200000005</v>
      </c>
    </row>
    <row r="20" spans="1:16" x14ac:dyDescent="0.25">
      <c r="A20" s="28" t="s">
        <v>83</v>
      </c>
      <c r="B20" s="35">
        <v>9365055.8499999996</v>
      </c>
      <c r="C20" s="5">
        <v>508868.15</v>
      </c>
      <c r="D20" s="5">
        <v>906428.9</v>
      </c>
      <c r="E20" s="83">
        <v>21522.639999999999</v>
      </c>
      <c r="F20" s="5">
        <f t="shared" si="7"/>
        <v>10801875.540000001</v>
      </c>
      <c r="G20" s="35">
        <v>18370.900000000001</v>
      </c>
      <c r="H20" s="5">
        <v>1313.86</v>
      </c>
      <c r="I20" s="5">
        <v>1693.23</v>
      </c>
      <c r="J20" s="83">
        <v>449.57</v>
      </c>
      <c r="K20" s="83">
        <f t="shared" si="8"/>
        <v>21827.56</v>
      </c>
      <c r="L20" s="35">
        <f t="shared" si="9"/>
        <v>9383426.75</v>
      </c>
      <c r="M20" s="5">
        <f t="shared" si="6"/>
        <v>510182.01</v>
      </c>
      <c r="N20" s="5">
        <f t="shared" si="6"/>
        <v>908122.13</v>
      </c>
      <c r="O20" s="5">
        <f t="shared" si="6"/>
        <v>21972.21</v>
      </c>
      <c r="P20" s="103">
        <f t="shared" si="10"/>
        <v>10823703.100000001</v>
      </c>
    </row>
    <row r="21" spans="1:16" x14ac:dyDescent="0.25">
      <c r="A21" s="28" t="s">
        <v>84</v>
      </c>
      <c r="B21" s="84">
        <v>9837350.120000001</v>
      </c>
      <c r="C21" s="85">
        <v>149004.01999999999</v>
      </c>
      <c r="D21" s="85">
        <v>281388.62</v>
      </c>
      <c r="E21" s="86">
        <v>3435.1200000000003</v>
      </c>
      <c r="F21" s="5">
        <f t="shared" si="7"/>
        <v>10271177.879999999</v>
      </c>
      <c r="G21" s="84">
        <v>8513.619999999999</v>
      </c>
      <c r="H21" s="85">
        <v>223.20999999999998</v>
      </c>
      <c r="I21" s="85">
        <v>246.06</v>
      </c>
      <c r="J21" s="86">
        <v>116.13</v>
      </c>
      <c r="K21" s="83">
        <f t="shared" si="8"/>
        <v>9099.0199999999968</v>
      </c>
      <c r="L21" s="35">
        <f t="shared" si="9"/>
        <v>9845863.7400000002</v>
      </c>
      <c r="M21" s="5">
        <f t="shared" si="6"/>
        <v>149227.22999999998</v>
      </c>
      <c r="N21" s="5">
        <f t="shared" si="6"/>
        <v>281634.68</v>
      </c>
      <c r="O21" s="5">
        <f t="shared" si="6"/>
        <v>3551.2500000000005</v>
      </c>
      <c r="P21" s="103">
        <f t="shared" si="10"/>
        <v>10280276.9</v>
      </c>
    </row>
    <row r="22" spans="1:16" x14ac:dyDescent="0.25">
      <c r="A22" s="20" t="s">
        <v>85</v>
      </c>
      <c r="B22" s="87">
        <f>SUM(B18:B21)</f>
        <v>26270803.460000001</v>
      </c>
      <c r="C22" s="88">
        <f t="shared" ref="C22:P22" si="11">SUM(C18:C21)</f>
        <v>1130513.1200000001</v>
      </c>
      <c r="D22" s="88">
        <f t="shared" si="11"/>
        <v>2049513.2800000003</v>
      </c>
      <c r="E22" s="88">
        <f t="shared" si="11"/>
        <v>50799.73</v>
      </c>
      <c r="F22" s="13">
        <f t="shared" si="11"/>
        <v>29501629.59</v>
      </c>
      <c r="G22" s="87">
        <f t="shared" si="11"/>
        <v>230655.88999999998</v>
      </c>
      <c r="H22" s="88">
        <f t="shared" si="11"/>
        <v>16282.36</v>
      </c>
      <c r="I22" s="88">
        <f t="shared" si="11"/>
        <v>16296.85</v>
      </c>
      <c r="J22" s="88">
        <f t="shared" si="11"/>
        <v>1263.6399999999999</v>
      </c>
      <c r="K22" s="13">
        <f t="shared" si="11"/>
        <v>264498.74</v>
      </c>
      <c r="L22" s="21">
        <f t="shared" si="11"/>
        <v>26501459.350000001</v>
      </c>
      <c r="M22" s="10">
        <f t="shared" si="11"/>
        <v>1146795.48</v>
      </c>
      <c r="N22" s="10">
        <f t="shared" si="11"/>
        <v>2065810.13</v>
      </c>
      <c r="O22" s="10">
        <f t="shared" si="11"/>
        <v>52063.369999999995</v>
      </c>
      <c r="P22" s="13">
        <f t="shared" si="11"/>
        <v>29766128.330000006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femmes non immigrées n'ayant pas la nationalité française (individus nés en France de nationalité étrangère) âgées de 1 à 14 ans vivent dans le même logement qu'un an auparavant.","")</f>
        <v>Lecture : 192662 femmes non immigrées n'ayant pas la nationalité française (individus nés en France de nationalité étrangère) âgées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744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B26" s="40"/>
      <c r="C26" s="40"/>
      <c r="D26" s="40"/>
      <c r="E26" s="40"/>
      <c r="G26" s="40"/>
      <c r="H26" s="40"/>
      <c r="I26" s="40"/>
      <c r="J26" s="40"/>
    </row>
    <row r="27" spans="1:16" x14ac:dyDescent="0.25">
      <c r="A27" s="3" t="s">
        <v>28</v>
      </c>
      <c r="B27" s="40"/>
      <c r="C27" s="40"/>
      <c r="D27" s="40"/>
      <c r="E27" s="40"/>
      <c r="G27" s="40"/>
      <c r="H27" s="40"/>
      <c r="I27" s="40"/>
      <c r="J27" s="40"/>
    </row>
    <row r="28" spans="1:16" x14ac:dyDescent="0.25">
      <c r="B28" s="151" t="s">
        <v>181</v>
      </c>
      <c r="C28" s="152"/>
      <c r="D28" s="152"/>
      <c r="E28" s="152"/>
      <c r="F28" s="153"/>
      <c r="G28" s="151" t="s">
        <v>331</v>
      </c>
      <c r="H28" s="152"/>
      <c r="I28" s="152"/>
      <c r="J28" s="152"/>
      <c r="K28" s="153"/>
      <c r="L28" s="151" t="s">
        <v>85</v>
      </c>
      <c r="M28" s="152"/>
      <c r="N28" s="152"/>
      <c r="O28" s="152"/>
      <c r="P28" s="153"/>
    </row>
    <row r="29" spans="1:16" ht="48" x14ac:dyDescent="0.25">
      <c r="B29" s="100" t="s">
        <v>332</v>
      </c>
      <c r="C29" s="101" t="s">
        <v>333</v>
      </c>
      <c r="D29" s="101" t="s">
        <v>334</v>
      </c>
      <c r="E29" s="101" t="s">
        <v>335</v>
      </c>
      <c r="F29" s="16" t="s">
        <v>85</v>
      </c>
      <c r="G29" s="100" t="s">
        <v>332</v>
      </c>
      <c r="H29" s="101" t="s">
        <v>333</v>
      </c>
      <c r="I29" s="101" t="s">
        <v>334</v>
      </c>
      <c r="J29" s="101" t="s">
        <v>335</v>
      </c>
      <c r="K29" s="16" t="s">
        <v>85</v>
      </c>
      <c r="L29" s="100" t="s">
        <v>332</v>
      </c>
      <c r="M29" s="101" t="s">
        <v>333</v>
      </c>
      <c r="N29" s="101" t="s">
        <v>334</v>
      </c>
      <c r="O29" s="101" t="s">
        <v>335</v>
      </c>
      <c r="P29" s="16" t="s">
        <v>85</v>
      </c>
    </row>
    <row r="30" spans="1:16" x14ac:dyDescent="0.25">
      <c r="A30" s="17" t="s">
        <v>336</v>
      </c>
      <c r="B30" s="33">
        <f>B5+B18</f>
        <v>4410369.1399999997</v>
      </c>
      <c r="C30" s="34">
        <f t="shared" ref="C30:P30" si="12">C5+C18</f>
        <v>240798.66</v>
      </c>
      <c r="D30" s="34">
        <f t="shared" si="12"/>
        <v>355056.86</v>
      </c>
      <c r="E30" s="34">
        <f t="shared" si="12"/>
        <v>9239.64</v>
      </c>
      <c r="F30" s="102">
        <f t="shared" si="12"/>
        <v>5015464.3</v>
      </c>
      <c r="G30" s="33">
        <f>G5+G18</f>
        <v>274284.62</v>
      </c>
      <c r="H30" s="34">
        <f t="shared" ref="H30:J30" si="13">H5+H18</f>
        <v>23521.06</v>
      </c>
      <c r="I30" s="34">
        <f t="shared" si="13"/>
        <v>22387.82</v>
      </c>
      <c r="J30" s="34">
        <f t="shared" si="13"/>
        <v>11371.17</v>
      </c>
      <c r="K30" s="102">
        <f t="shared" si="12"/>
        <v>331564.67</v>
      </c>
      <c r="L30" s="33">
        <f t="shared" si="12"/>
        <v>4684653.76</v>
      </c>
      <c r="M30" s="34">
        <f t="shared" si="12"/>
        <v>264319.72000000003</v>
      </c>
      <c r="N30" s="34">
        <f t="shared" si="12"/>
        <v>377444.67999999993</v>
      </c>
      <c r="O30" s="34">
        <f t="shared" si="12"/>
        <v>20610.809999999998</v>
      </c>
      <c r="P30" s="102">
        <f t="shared" si="12"/>
        <v>5347028.9700000007</v>
      </c>
    </row>
    <row r="31" spans="1:16" x14ac:dyDescent="0.25">
      <c r="A31" s="19" t="s">
        <v>337</v>
      </c>
      <c r="B31" s="35">
        <f t="shared" ref="B31:P34" si="14">B6+B19</f>
        <v>2743703.43</v>
      </c>
      <c r="C31" s="5">
        <f t="shared" si="14"/>
        <v>238857.16999999998</v>
      </c>
      <c r="D31" s="5">
        <f t="shared" si="14"/>
        <v>515859.67</v>
      </c>
      <c r="E31" s="5">
        <f t="shared" si="14"/>
        <v>18947.13</v>
      </c>
      <c r="F31" s="103">
        <f t="shared" si="14"/>
        <v>3517367.4000000008</v>
      </c>
      <c r="G31" s="35">
        <f t="shared" ref="G31:J31" si="15">G6+G19</f>
        <v>134996.04999999999</v>
      </c>
      <c r="H31" s="5">
        <f t="shared" si="15"/>
        <v>19532.739999999998</v>
      </c>
      <c r="I31" s="5">
        <f t="shared" si="15"/>
        <v>22615.73</v>
      </c>
      <c r="J31" s="5">
        <f t="shared" si="15"/>
        <v>25890.23</v>
      </c>
      <c r="K31" s="103">
        <f t="shared" si="14"/>
        <v>203034.75000000003</v>
      </c>
      <c r="L31" s="35">
        <f t="shared" si="14"/>
        <v>2878699.4800000004</v>
      </c>
      <c r="M31" s="5">
        <f t="shared" si="14"/>
        <v>258389.91</v>
      </c>
      <c r="N31" s="5">
        <f t="shared" si="14"/>
        <v>538475.4</v>
      </c>
      <c r="O31" s="5">
        <f t="shared" si="14"/>
        <v>44837.36</v>
      </c>
      <c r="P31" s="103">
        <f t="shared" si="14"/>
        <v>3720402.1500000004</v>
      </c>
    </row>
    <row r="32" spans="1:16" x14ac:dyDescent="0.25">
      <c r="A32" s="19" t="s">
        <v>83</v>
      </c>
      <c r="B32" s="35">
        <f t="shared" si="14"/>
        <v>9961211.5599999987</v>
      </c>
      <c r="C32" s="5">
        <f t="shared" si="14"/>
        <v>538506.09000000008</v>
      </c>
      <c r="D32" s="5">
        <f t="shared" si="14"/>
        <v>942538.87</v>
      </c>
      <c r="E32" s="5">
        <f t="shared" si="14"/>
        <v>25300.75</v>
      </c>
      <c r="F32" s="103">
        <f t="shared" si="14"/>
        <v>11467557.270000001</v>
      </c>
      <c r="G32" s="35">
        <f t="shared" ref="G32:J32" si="16">G7+G20</f>
        <v>868522.66</v>
      </c>
      <c r="H32" s="5">
        <f t="shared" si="16"/>
        <v>69542.789999999994</v>
      </c>
      <c r="I32" s="5">
        <f t="shared" si="16"/>
        <v>78383.95</v>
      </c>
      <c r="J32" s="5">
        <f t="shared" si="16"/>
        <v>43531.77</v>
      </c>
      <c r="K32" s="103">
        <f t="shared" si="14"/>
        <v>1059981.17</v>
      </c>
      <c r="L32" s="35">
        <f t="shared" si="14"/>
        <v>10829734.220000001</v>
      </c>
      <c r="M32" s="5">
        <f t="shared" si="14"/>
        <v>608048.88</v>
      </c>
      <c r="N32" s="5">
        <f t="shared" si="14"/>
        <v>1020922.8200000001</v>
      </c>
      <c r="O32" s="5">
        <f t="shared" si="14"/>
        <v>68832.51999999999</v>
      </c>
      <c r="P32" s="103">
        <f t="shared" si="14"/>
        <v>12527538.440000001</v>
      </c>
    </row>
    <row r="33" spans="1:16" x14ac:dyDescent="0.25">
      <c r="A33" s="19" t="s">
        <v>84</v>
      </c>
      <c r="B33" s="35">
        <f t="shared" si="14"/>
        <v>10322968.57</v>
      </c>
      <c r="C33" s="5">
        <f t="shared" si="14"/>
        <v>157554.87999999998</v>
      </c>
      <c r="D33" s="5">
        <f t="shared" si="14"/>
        <v>292471.90000000002</v>
      </c>
      <c r="E33" s="5">
        <f t="shared" si="14"/>
        <v>4432.38</v>
      </c>
      <c r="F33" s="103">
        <f t="shared" si="14"/>
        <v>10777427.729999999</v>
      </c>
      <c r="G33" s="35">
        <f t="shared" ref="G33:J33" si="17">G8+G21</f>
        <v>489490.68999999994</v>
      </c>
      <c r="H33" s="5">
        <f t="shared" si="17"/>
        <v>11456.81</v>
      </c>
      <c r="I33" s="5">
        <f t="shared" si="17"/>
        <v>11237.929999999998</v>
      </c>
      <c r="J33" s="5">
        <f t="shared" si="17"/>
        <v>6285.81</v>
      </c>
      <c r="K33" s="103">
        <f t="shared" si="14"/>
        <v>518471.23999999993</v>
      </c>
      <c r="L33" s="35">
        <f t="shared" si="14"/>
        <v>10812459.26</v>
      </c>
      <c r="M33" s="5">
        <f t="shared" si="14"/>
        <v>169011.68999999997</v>
      </c>
      <c r="N33" s="5">
        <f t="shared" si="14"/>
        <v>303709.83</v>
      </c>
      <c r="O33" s="5">
        <f t="shared" si="14"/>
        <v>10718.19</v>
      </c>
      <c r="P33" s="103">
        <f t="shared" si="14"/>
        <v>11295898.970000001</v>
      </c>
    </row>
    <row r="34" spans="1:16" x14ac:dyDescent="0.25">
      <c r="A34" s="20" t="s">
        <v>85</v>
      </c>
      <c r="B34" s="21">
        <f t="shared" si="14"/>
        <v>27438252.699999999</v>
      </c>
      <c r="C34" s="10">
        <f t="shared" si="14"/>
        <v>1175716.8</v>
      </c>
      <c r="D34" s="10">
        <f t="shared" si="14"/>
        <v>2105927.3000000003</v>
      </c>
      <c r="E34" s="10">
        <f t="shared" si="14"/>
        <v>57919.9</v>
      </c>
      <c r="F34" s="13">
        <f t="shared" si="14"/>
        <v>30777816.699999999</v>
      </c>
      <c r="G34" s="21">
        <f>G9+G22</f>
        <v>1767294.0199999998</v>
      </c>
      <c r="H34" s="10">
        <f t="shared" si="14"/>
        <v>124053.40000000001</v>
      </c>
      <c r="I34" s="10">
        <f t="shared" si="14"/>
        <v>134625.43</v>
      </c>
      <c r="J34" s="10">
        <f t="shared" si="14"/>
        <v>87078.98</v>
      </c>
      <c r="K34" s="13">
        <f t="shared" si="14"/>
        <v>2113051.83</v>
      </c>
      <c r="L34" s="21">
        <f t="shared" si="14"/>
        <v>29205546.720000003</v>
      </c>
      <c r="M34" s="10">
        <f t="shared" si="14"/>
        <v>1299770.2</v>
      </c>
      <c r="N34" s="10">
        <f t="shared" si="14"/>
        <v>2240552.73</v>
      </c>
      <c r="O34" s="10">
        <f t="shared" si="14"/>
        <v>144998.88</v>
      </c>
      <c r="P34" s="13">
        <f t="shared" si="14"/>
        <v>32890868.530000005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femmes n'ayant pas la nationalité française (individus nés en France de nationalité étrangère) âgées de 1 à 14 ans vivent dans le même logement qu'un an auparavant.","")</f>
        <v>Lecture : 274285 femmes n'ayant pas la nationalité française (individus nés en France de nationalité étrangère) âgées de 1 à 14 ans vivent dans le même logement qu'un an auparavant.</v>
      </c>
    </row>
    <row r="37" spans="1:16" x14ac:dyDescent="0.25">
      <c r="A37" s="39" t="s">
        <v>744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/>
  </sheetViews>
  <sheetFormatPr baseColWidth="10" defaultRowHeight="15" x14ac:dyDescent="0.25"/>
  <cols>
    <col min="1" max="1" width="42.140625" style="2" customWidth="1"/>
    <col min="2" max="6" width="16.42578125" style="2" customWidth="1"/>
    <col min="7" max="16384" width="11.42578125" style="2"/>
  </cols>
  <sheetData>
    <row r="1" spans="1:10" x14ac:dyDescent="0.25">
      <c r="A1" s="1" t="s">
        <v>338</v>
      </c>
    </row>
    <row r="2" spans="1:10" x14ac:dyDescent="0.25">
      <c r="A2" s="3" t="s">
        <v>69</v>
      </c>
    </row>
    <row r="3" spans="1:10" ht="36" x14ac:dyDescent="0.25">
      <c r="B3" s="14" t="s">
        <v>332</v>
      </c>
      <c r="C3" s="15" t="s">
        <v>333</v>
      </c>
      <c r="D3" s="15" t="s">
        <v>334</v>
      </c>
      <c r="E3" s="15" t="s">
        <v>335</v>
      </c>
      <c r="F3" s="16" t="s">
        <v>85</v>
      </c>
    </row>
    <row r="4" spans="1:10" x14ac:dyDescent="0.25">
      <c r="A4" s="17" t="s">
        <v>60</v>
      </c>
      <c r="B4" s="33">
        <v>9739.94</v>
      </c>
      <c r="C4" s="34">
        <v>422.99</v>
      </c>
      <c r="D4" s="34">
        <v>432.05</v>
      </c>
      <c r="E4" s="34">
        <v>213.22</v>
      </c>
      <c r="F4" s="102">
        <f t="shared" ref="F4:F11" si="0">SUM(B4:E4)</f>
        <v>10808.199999999999</v>
      </c>
      <c r="G4" s="114"/>
      <c r="H4" s="114"/>
      <c r="I4" s="114"/>
      <c r="J4" s="114"/>
    </row>
    <row r="5" spans="1:10" x14ac:dyDescent="0.25">
      <c r="A5" s="19" t="s">
        <v>61</v>
      </c>
      <c r="B5" s="35">
        <v>224326.13</v>
      </c>
      <c r="C5" s="5">
        <v>11849.53</v>
      </c>
      <c r="D5" s="5">
        <v>13400.17</v>
      </c>
      <c r="E5" s="5">
        <v>3799.23</v>
      </c>
      <c r="F5" s="103">
        <f t="shared" si="0"/>
        <v>253375.06000000003</v>
      </c>
      <c r="G5" s="114"/>
      <c r="H5" s="114"/>
      <c r="I5" s="114"/>
      <c r="J5" s="114"/>
    </row>
    <row r="6" spans="1:10" x14ac:dyDescent="0.25">
      <c r="A6" s="19" t="s">
        <v>62</v>
      </c>
      <c r="B6" s="35">
        <v>382161.45</v>
      </c>
      <c r="C6" s="5">
        <v>27077.39</v>
      </c>
      <c r="D6" s="5">
        <v>39835.56</v>
      </c>
      <c r="E6" s="5">
        <v>17614.91</v>
      </c>
      <c r="F6" s="103">
        <f t="shared" si="0"/>
        <v>466689.31</v>
      </c>
      <c r="G6" s="114"/>
      <c r="H6" s="114"/>
      <c r="I6" s="114"/>
      <c r="J6" s="114"/>
    </row>
    <row r="7" spans="1:10" x14ac:dyDescent="0.25">
      <c r="A7" s="19" t="s">
        <v>63</v>
      </c>
      <c r="B7" s="35">
        <v>473908.59</v>
      </c>
      <c r="C7" s="5">
        <v>29296.62</v>
      </c>
      <c r="D7" s="5">
        <v>42584.99</v>
      </c>
      <c r="E7" s="5">
        <v>14107.16</v>
      </c>
      <c r="F7" s="103">
        <f t="shared" si="0"/>
        <v>559897.3600000001</v>
      </c>
      <c r="G7" s="114"/>
      <c r="H7" s="114"/>
      <c r="I7" s="114"/>
      <c r="J7" s="114"/>
    </row>
    <row r="8" spans="1:10" x14ac:dyDescent="0.25">
      <c r="A8" s="19" t="s">
        <v>64</v>
      </c>
      <c r="B8" s="35">
        <v>881212.21</v>
      </c>
      <c r="C8" s="5">
        <v>55401.71</v>
      </c>
      <c r="D8" s="5">
        <v>66654.679999999993</v>
      </c>
      <c r="E8" s="5">
        <v>15065.52</v>
      </c>
      <c r="F8" s="103">
        <f t="shared" si="0"/>
        <v>1018334.1199999999</v>
      </c>
      <c r="G8" s="114"/>
      <c r="H8" s="114"/>
      <c r="I8" s="114"/>
      <c r="J8" s="114"/>
    </row>
    <row r="9" spans="1:10" x14ac:dyDescent="0.25">
      <c r="A9" s="19" t="s">
        <v>65</v>
      </c>
      <c r="B9" s="35">
        <v>852677.26</v>
      </c>
      <c r="C9" s="5">
        <v>60165.68</v>
      </c>
      <c r="D9" s="5">
        <v>61485.78</v>
      </c>
      <c r="E9" s="5">
        <v>15148.47</v>
      </c>
      <c r="F9" s="103">
        <f t="shared" si="0"/>
        <v>989477.19000000006</v>
      </c>
      <c r="G9" s="114"/>
      <c r="H9" s="114"/>
    </row>
    <row r="10" spans="1:10" x14ac:dyDescent="0.25">
      <c r="A10" s="19" t="s">
        <v>66</v>
      </c>
      <c r="B10" s="35">
        <v>1106459.44</v>
      </c>
      <c r="C10" s="5">
        <v>20014.310000000001</v>
      </c>
      <c r="D10" s="5">
        <v>24192.68</v>
      </c>
      <c r="E10" s="5">
        <v>8407.31</v>
      </c>
      <c r="F10" s="103">
        <f t="shared" si="0"/>
        <v>1159073.74</v>
      </c>
      <c r="G10" s="114"/>
      <c r="H10" s="114"/>
      <c r="I10" s="114"/>
      <c r="J10" s="114"/>
    </row>
    <row r="11" spans="1:10" x14ac:dyDescent="0.25">
      <c r="A11" s="19" t="s">
        <v>67</v>
      </c>
      <c r="B11" s="35">
        <v>1302236.75</v>
      </c>
      <c r="C11" s="5">
        <v>125245.02</v>
      </c>
      <c r="D11" s="5">
        <v>106793.76</v>
      </c>
      <c r="E11" s="5">
        <v>99541.63</v>
      </c>
      <c r="F11" s="103">
        <f t="shared" si="0"/>
        <v>1633817.1600000001</v>
      </c>
      <c r="G11" s="114"/>
      <c r="H11" s="114"/>
      <c r="I11" s="114"/>
      <c r="J11" s="114"/>
    </row>
    <row r="12" spans="1:10" x14ac:dyDescent="0.25">
      <c r="A12" s="20" t="s">
        <v>85</v>
      </c>
      <c r="B12" s="21">
        <f>SUM(B4:B11)</f>
        <v>5232721.7699999996</v>
      </c>
      <c r="C12" s="10">
        <f t="shared" ref="C12:F12" si="1">SUM(C4:C11)</f>
        <v>329473.25</v>
      </c>
      <c r="D12" s="10">
        <f t="shared" si="1"/>
        <v>355379.67</v>
      </c>
      <c r="E12" s="10">
        <f t="shared" si="1"/>
        <v>173897.45</v>
      </c>
      <c r="F12" s="13">
        <f t="shared" si="1"/>
        <v>6091472.1399999997</v>
      </c>
    </row>
    <row r="13" spans="1:10" x14ac:dyDescent="0.25">
      <c r="A13" s="48" t="s">
        <v>297</v>
      </c>
      <c r="B13" s="40"/>
      <c r="C13" s="40"/>
      <c r="D13" s="40"/>
      <c r="E13" s="40"/>
      <c r="F13" s="40"/>
    </row>
    <row r="14" spans="1:10" x14ac:dyDescent="0.25">
      <c r="A14" s="48" t="s">
        <v>129</v>
      </c>
      <c r="B14" s="40"/>
      <c r="C14" s="40"/>
      <c r="D14" s="40"/>
      <c r="E14" s="40"/>
      <c r="F14" s="40"/>
    </row>
    <row r="15" spans="1:10" x14ac:dyDescent="0.25">
      <c r="A15" s="39" t="s">
        <v>748</v>
      </c>
      <c r="B15" s="40"/>
      <c r="C15" s="40"/>
      <c r="D15" s="40"/>
      <c r="E15" s="40"/>
      <c r="F15" s="40"/>
    </row>
    <row r="16" spans="1:10" x14ac:dyDescent="0.25">
      <c r="A16" s="44"/>
      <c r="B16" s="40"/>
      <c r="C16" s="40"/>
      <c r="D16" s="40"/>
      <c r="E16" s="40"/>
      <c r="F16" s="40"/>
    </row>
    <row r="18" spans="1:10" x14ac:dyDescent="0.25">
      <c r="A18" s="3" t="s">
        <v>70</v>
      </c>
    </row>
    <row r="19" spans="1:10" ht="36" x14ac:dyDescent="0.25">
      <c r="B19" s="14" t="s">
        <v>332</v>
      </c>
      <c r="C19" s="15" t="s">
        <v>333</v>
      </c>
      <c r="D19" s="15" t="s">
        <v>334</v>
      </c>
      <c r="E19" s="15" t="s">
        <v>335</v>
      </c>
      <c r="F19" s="16" t="s">
        <v>85</v>
      </c>
    </row>
    <row r="20" spans="1:10" x14ac:dyDescent="0.25">
      <c r="A20" s="17" t="s">
        <v>60</v>
      </c>
      <c r="B20" s="33">
        <v>397127.19</v>
      </c>
      <c r="C20" s="34">
        <v>8382.2800000000007</v>
      </c>
      <c r="D20" s="34">
        <v>9734.24</v>
      </c>
      <c r="E20" s="34">
        <v>96.31</v>
      </c>
      <c r="F20" s="102">
        <f t="shared" ref="F20:F27" si="2">SUM(B20:E20)</f>
        <v>415340.02</v>
      </c>
      <c r="G20" s="114"/>
      <c r="H20" s="114"/>
      <c r="I20" s="114"/>
      <c r="J20" s="114"/>
    </row>
    <row r="21" spans="1:10" x14ac:dyDescent="0.25">
      <c r="A21" s="19" t="s">
        <v>61</v>
      </c>
      <c r="B21" s="35">
        <v>1433788.95</v>
      </c>
      <c r="C21" s="5">
        <v>64177</v>
      </c>
      <c r="D21" s="5">
        <v>101197.1</v>
      </c>
      <c r="E21" s="5">
        <v>2083.83</v>
      </c>
      <c r="F21" s="103">
        <f t="shared" si="2"/>
        <v>1601246.8800000001</v>
      </c>
      <c r="G21" s="114"/>
      <c r="H21" s="114"/>
      <c r="I21" s="114"/>
      <c r="J21" s="114"/>
    </row>
    <row r="22" spans="1:10" x14ac:dyDescent="0.25">
      <c r="A22" s="19" t="s">
        <v>62</v>
      </c>
      <c r="B22" s="35">
        <v>3874472.72</v>
      </c>
      <c r="C22" s="5">
        <v>201088.95</v>
      </c>
      <c r="D22" s="5">
        <v>376770.7</v>
      </c>
      <c r="E22" s="5">
        <v>22057.72</v>
      </c>
      <c r="F22" s="103">
        <f t="shared" si="2"/>
        <v>4474390.09</v>
      </c>
      <c r="G22" s="114"/>
      <c r="H22" s="114"/>
      <c r="I22" s="114"/>
      <c r="J22" s="114"/>
    </row>
    <row r="23" spans="1:10" x14ac:dyDescent="0.25">
      <c r="A23" s="19" t="s">
        <v>63</v>
      </c>
      <c r="B23" s="35">
        <v>5957923.6799999997</v>
      </c>
      <c r="C23" s="5">
        <v>292999.17</v>
      </c>
      <c r="D23" s="5">
        <v>651337.36</v>
      </c>
      <c r="E23" s="5">
        <v>15468.22</v>
      </c>
      <c r="F23" s="103">
        <f t="shared" si="2"/>
        <v>6917728.4299999997</v>
      </c>
      <c r="G23" s="114"/>
      <c r="H23" s="114"/>
      <c r="I23" s="114"/>
      <c r="J23" s="114"/>
    </row>
    <row r="24" spans="1:10" x14ac:dyDescent="0.25">
      <c r="A24" s="19" t="s">
        <v>64</v>
      </c>
      <c r="B24" s="35">
        <v>6501117.0300000003</v>
      </c>
      <c r="C24" s="5">
        <v>358309.63</v>
      </c>
      <c r="D24" s="5">
        <v>700558.85</v>
      </c>
      <c r="E24" s="5">
        <v>11532.94</v>
      </c>
      <c r="F24" s="103">
        <f t="shared" si="2"/>
        <v>7571518.4500000002</v>
      </c>
      <c r="G24" s="114"/>
      <c r="H24" s="114"/>
      <c r="I24" s="114"/>
      <c r="J24" s="114"/>
    </row>
    <row r="25" spans="1:10" x14ac:dyDescent="0.25">
      <c r="A25" s="19" t="s">
        <v>65</v>
      </c>
      <c r="B25" s="35">
        <v>4804116.72</v>
      </c>
      <c r="C25" s="5">
        <v>248115.74</v>
      </c>
      <c r="D25" s="5">
        <v>485905.91999999998</v>
      </c>
      <c r="E25" s="5">
        <v>4732.87</v>
      </c>
      <c r="F25" s="103">
        <f t="shared" si="2"/>
        <v>5542871.25</v>
      </c>
      <c r="G25" s="114"/>
      <c r="H25" s="114"/>
      <c r="I25" s="114"/>
      <c r="J25" s="114"/>
    </row>
    <row r="26" spans="1:10" x14ac:dyDescent="0.25">
      <c r="A26" s="19" t="s">
        <v>66</v>
      </c>
      <c r="B26" s="35">
        <v>12669070.539999999</v>
      </c>
      <c r="C26" s="5">
        <v>165521.49</v>
      </c>
      <c r="D26" s="5">
        <v>343998.41</v>
      </c>
      <c r="E26" s="5">
        <v>4036.6</v>
      </c>
      <c r="F26" s="103">
        <f t="shared" si="2"/>
        <v>13182627.039999999</v>
      </c>
      <c r="G26" s="114"/>
      <c r="H26" s="114"/>
      <c r="I26" s="114"/>
      <c r="J26" s="114"/>
    </row>
    <row r="27" spans="1:10" x14ac:dyDescent="0.25">
      <c r="A27" s="19" t="s">
        <v>67</v>
      </c>
      <c r="B27" s="35">
        <v>15607383.42</v>
      </c>
      <c r="C27" s="5">
        <v>917788.61</v>
      </c>
      <c r="D27" s="5">
        <v>1353247.98</v>
      </c>
      <c r="E27" s="5">
        <v>44442.19</v>
      </c>
      <c r="F27" s="103">
        <f t="shared" si="2"/>
        <v>17922862.199999999</v>
      </c>
      <c r="G27" s="114"/>
      <c r="H27" s="114"/>
      <c r="I27" s="114"/>
      <c r="J27" s="114"/>
    </row>
    <row r="28" spans="1:10" x14ac:dyDescent="0.25">
      <c r="A28" s="20" t="s">
        <v>85</v>
      </c>
      <c r="B28" s="21">
        <f>SUM(B20:B27)</f>
        <v>51245000.25</v>
      </c>
      <c r="C28" s="10">
        <f t="shared" ref="C28:F28" si="3">SUM(C20:C27)</f>
        <v>2256382.87</v>
      </c>
      <c r="D28" s="10">
        <f t="shared" si="3"/>
        <v>4022750.56</v>
      </c>
      <c r="E28" s="10">
        <f t="shared" si="3"/>
        <v>104450.68000000001</v>
      </c>
      <c r="F28" s="13">
        <f t="shared" si="3"/>
        <v>57628584.359999999</v>
      </c>
    </row>
    <row r="29" spans="1:10" x14ac:dyDescent="0.25">
      <c r="A29" s="48" t="s">
        <v>129</v>
      </c>
      <c r="B29" s="40"/>
      <c r="C29" s="40"/>
      <c r="D29" s="40"/>
      <c r="E29" s="40"/>
      <c r="F29" s="40"/>
    </row>
    <row r="30" spans="1:10" x14ac:dyDescent="0.25">
      <c r="A30" s="39" t="s">
        <v>748</v>
      </c>
      <c r="B30" s="40"/>
      <c r="C30" s="40"/>
      <c r="D30" s="40"/>
      <c r="E30" s="40"/>
      <c r="F30" s="40"/>
    </row>
    <row r="32" spans="1:10" x14ac:dyDescent="0.25">
      <c r="A32" s="3" t="s">
        <v>28</v>
      </c>
    </row>
    <row r="33" spans="1:6" ht="36" x14ac:dyDescent="0.25">
      <c r="B33" s="14" t="s">
        <v>332</v>
      </c>
      <c r="C33" s="15" t="s">
        <v>333</v>
      </c>
      <c r="D33" s="15" t="s">
        <v>334</v>
      </c>
      <c r="E33" s="15" t="s">
        <v>335</v>
      </c>
      <c r="F33" s="16" t="s">
        <v>85</v>
      </c>
    </row>
    <row r="34" spans="1:6" x14ac:dyDescent="0.25">
      <c r="A34" s="17" t="s">
        <v>60</v>
      </c>
      <c r="B34" s="33">
        <f t="shared" ref="B34:F42" si="4">B4+B20</f>
        <v>406867.13</v>
      </c>
      <c r="C34" s="34">
        <f t="shared" si="4"/>
        <v>8805.27</v>
      </c>
      <c r="D34" s="34">
        <f t="shared" si="4"/>
        <v>10166.289999999999</v>
      </c>
      <c r="E34" s="34">
        <f t="shared" si="4"/>
        <v>309.52999999999997</v>
      </c>
      <c r="F34" s="11">
        <f t="shared" si="4"/>
        <v>426148.22000000003</v>
      </c>
    </row>
    <row r="35" spans="1:6" x14ac:dyDescent="0.25">
      <c r="A35" s="19" t="s">
        <v>61</v>
      </c>
      <c r="B35" s="35">
        <f t="shared" si="4"/>
        <v>1658115.08</v>
      </c>
      <c r="C35" s="5">
        <f t="shared" si="4"/>
        <v>76026.53</v>
      </c>
      <c r="D35" s="5">
        <f t="shared" si="4"/>
        <v>114597.27</v>
      </c>
      <c r="E35" s="5">
        <f t="shared" si="4"/>
        <v>5883.0599999999995</v>
      </c>
      <c r="F35" s="12">
        <f t="shared" si="4"/>
        <v>1854621.9400000002</v>
      </c>
    </row>
    <row r="36" spans="1:6" x14ac:dyDescent="0.25">
      <c r="A36" s="19" t="s">
        <v>62</v>
      </c>
      <c r="B36" s="35">
        <f t="shared" si="4"/>
        <v>4256634.17</v>
      </c>
      <c r="C36" s="5">
        <f t="shared" si="4"/>
        <v>228166.34000000003</v>
      </c>
      <c r="D36" s="5">
        <f t="shared" si="4"/>
        <v>416606.26</v>
      </c>
      <c r="E36" s="5">
        <f t="shared" si="4"/>
        <v>39672.630000000005</v>
      </c>
      <c r="F36" s="12">
        <f t="shared" si="4"/>
        <v>4941079.3999999994</v>
      </c>
    </row>
    <row r="37" spans="1:6" x14ac:dyDescent="0.25">
      <c r="A37" s="19" t="s">
        <v>63</v>
      </c>
      <c r="B37" s="35">
        <f t="shared" si="4"/>
        <v>6431832.2699999996</v>
      </c>
      <c r="C37" s="5">
        <f t="shared" si="4"/>
        <v>322295.78999999998</v>
      </c>
      <c r="D37" s="5">
        <f t="shared" si="4"/>
        <v>693922.35</v>
      </c>
      <c r="E37" s="5">
        <f t="shared" si="4"/>
        <v>29575.379999999997</v>
      </c>
      <c r="F37" s="12">
        <f t="shared" si="4"/>
        <v>7477625.79</v>
      </c>
    </row>
    <row r="38" spans="1:6" x14ac:dyDescent="0.25">
      <c r="A38" s="19" t="s">
        <v>64</v>
      </c>
      <c r="B38" s="35">
        <f t="shared" si="4"/>
        <v>7382329.2400000002</v>
      </c>
      <c r="C38" s="5">
        <f t="shared" si="4"/>
        <v>413711.34</v>
      </c>
      <c r="D38" s="5">
        <f t="shared" si="4"/>
        <v>767213.53</v>
      </c>
      <c r="E38" s="5">
        <f t="shared" si="4"/>
        <v>26598.46</v>
      </c>
      <c r="F38" s="12">
        <f t="shared" si="4"/>
        <v>8589852.5700000003</v>
      </c>
    </row>
    <row r="39" spans="1:6" x14ac:dyDescent="0.25">
      <c r="A39" s="19" t="s">
        <v>65</v>
      </c>
      <c r="B39" s="35">
        <f t="shared" si="4"/>
        <v>5656793.9799999995</v>
      </c>
      <c r="C39" s="5">
        <f t="shared" si="4"/>
        <v>308281.42</v>
      </c>
      <c r="D39" s="5">
        <f t="shared" si="4"/>
        <v>547391.69999999995</v>
      </c>
      <c r="E39" s="5">
        <f t="shared" si="4"/>
        <v>19881.34</v>
      </c>
      <c r="F39" s="12">
        <f t="shared" si="4"/>
        <v>6532348.4400000004</v>
      </c>
    </row>
    <row r="40" spans="1:6" x14ac:dyDescent="0.25">
      <c r="A40" s="19" t="s">
        <v>66</v>
      </c>
      <c r="B40" s="35">
        <f t="shared" si="4"/>
        <v>13775529.979999999</v>
      </c>
      <c r="C40" s="5">
        <f t="shared" si="4"/>
        <v>185535.8</v>
      </c>
      <c r="D40" s="5">
        <f t="shared" si="4"/>
        <v>368191.08999999997</v>
      </c>
      <c r="E40" s="5">
        <f t="shared" si="4"/>
        <v>12443.91</v>
      </c>
      <c r="F40" s="12">
        <f t="shared" si="4"/>
        <v>14341700.779999999</v>
      </c>
    </row>
    <row r="41" spans="1:6" x14ac:dyDescent="0.25">
      <c r="A41" s="19" t="s">
        <v>67</v>
      </c>
      <c r="B41" s="35">
        <f t="shared" si="4"/>
        <v>16909620.170000002</v>
      </c>
      <c r="C41" s="5">
        <f t="shared" si="4"/>
        <v>1043033.63</v>
      </c>
      <c r="D41" s="5">
        <f t="shared" si="4"/>
        <v>1460041.74</v>
      </c>
      <c r="E41" s="5">
        <f t="shared" si="4"/>
        <v>143983.82</v>
      </c>
      <c r="F41" s="12">
        <f t="shared" si="4"/>
        <v>19556679.359999999</v>
      </c>
    </row>
    <row r="42" spans="1:6" x14ac:dyDescent="0.25">
      <c r="A42" s="20" t="s">
        <v>85</v>
      </c>
      <c r="B42" s="21">
        <f t="shared" si="4"/>
        <v>56477722.019999996</v>
      </c>
      <c r="C42" s="10">
        <f t="shared" si="4"/>
        <v>2585856.12</v>
      </c>
      <c r="D42" s="10">
        <f t="shared" si="4"/>
        <v>4378130.2300000004</v>
      </c>
      <c r="E42" s="10">
        <f t="shared" si="4"/>
        <v>278348.13</v>
      </c>
      <c r="F42" s="13">
        <f t="shared" si="4"/>
        <v>63720056.5</v>
      </c>
    </row>
    <row r="43" spans="1:6" x14ac:dyDescent="0.25">
      <c r="A43" s="48" t="s">
        <v>129</v>
      </c>
    </row>
    <row r="44" spans="1:6" x14ac:dyDescent="0.25">
      <c r="A44" s="39" t="s">
        <v>748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"/>
  <sheetViews>
    <sheetView workbookViewId="0"/>
  </sheetViews>
  <sheetFormatPr baseColWidth="10" defaultColWidth="16.7109375" defaultRowHeight="15" x14ac:dyDescent="0.25"/>
  <cols>
    <col min="1" max="1" width="34.7109375" style="2" bestFit="1" customWidth="1"/>
    <col min="2" max="2" width="16.7109375" style="146"/>
    <col min="3" max="16384" width="16.7109375" style="2"/>
  </cols>
  <sheetData>
    <row r="1" spans="1:2" x14ac:dyDescent="0.25">
      <c r="A1" s="115" t="s">
        <v>348</v>
      </c>
    </row>
    <row r="3" spans="1:2" x14ac:dyDescent="0.25">
      <c r="A3" s="149" t="s">
        <v>349</v>
      </c>
      <c r="B3" s="150" t="s">
        <v>85</v>
      </c>
    </row>
    <row r="4" spans="1:2" x14ac:dyDescent="0.25">
      <c r="A4" s="17" t="s">
        <v>350</v>
      </c>
      <c r="B4" s="147">
        <v>11020.88</v>
      </c>
    </row>
    <row r="5" spans="1:2" x14ac:dyDescent="0.25">
      <c r="A5" s="19" t="s">
        <v>351</v>
      </c>
      <c r="B5" s="144">
        <v>16530.400000000001</v>
      </c>
    </row>
    <row r="6" spans="1:2" x14ac:dyDescent="0.25">
      <c r="A6" s="19" t="s">
        <v>93</v>
      </c>
      <c r="B6" s="144">
        <v>505587.1</v>
      </c>
    </row>
    <row r="7" spans="1:2" x14ac:dyDescent="0.25">
      <c r="A7" s="19" t="s">
        <v>352</v>
      </c>
      <c r="B7" s="144">
        <v>88196.35</v>
      </c>
    </row>
    <row r="8" spans="1:2" x14ac:dyDescent="0.25">
      <c r="A8" s="19" t="s">
        <v>730</v>
      </c>
      <c r="B8" s="144">
        <v>29106.19</v>
      </c>
    </row>
    <row r="9" spans="1:2" x14ac:dyDescent="0.25">
      <c r="A9" s="19" t="s">
        <v>353</v>
      </c>
      <c r="B9" s="144">
        <v>697.57920000000001</v>
      </c>
    </row>
    <row r="10" spans="1:2" x14ac:dyDescent="0.25">
      <c r="A10" s="19" t="s">
        <v>354</v>
      </c>
      <c r="B10" s="144">
        <v>16165.19</v>
      </c>
    </row>
    <row r="11" spans="1:2" x14ac:dyDescent="0.25">
      <c r="A11" s="19" t="s">
        <v>355</v>
      </c>
      <c r="B11" s="144" t="s">
        <v>749</v>
      </c>
    </row>
    <row r="12" spans="1:2" x14ac:dyDescent="0.25">
      <c r="A12" s="19" t="s">
        <v>356</v>
      </c>
      <c r="B12" s="144">
        <v>4636.0519999999997</v>
      </c>
    </row>
    <row r="13" spans="1:2" x14ac:dyDescent="0.25">
      <c r="A13" s="19" t="s">
        <v>357</v>
      </c>
      <c r="B13" s="144">
        <v>24913.72</v>
      </c>
    </row>
    <row r="14" spans="1:2" x14ac:dyDescent="0.25">
      <c r="A14" s="19" t="s">
        <v>358</v>
      </c>
      <c r="B14" s="144">
        <v>3768.9989999999998</v>
      </c>
    </row>
    <row r="15" spans="1:2" x14ac:dyDescent="0.25">
      <c r="A15" s="19" t="s">
        <v>359</v>
      </c>
      <c r="B15" s="144">
        <v>4717.0789999999997</v>
      </c>
    </row>
    <row r="16" spans="1:2" x14ac:dyDescent="0.25">
      <c r="A16" s="19" t="s">
        <v>360</v>
      </c>
      <c r="B16" s="144">
        <v>4361.7309999999998</v>
      </c>
    </row>
    <row r="17" spans="1:2" x14ac:dyDescent="0.25">
      <c r="A17" s="19" t="s">
        <v>361</v>
      </c>
      <c r="B17" s="144" t="s">
        <v>749</v>
      </c>
    </row>
    <row r="18" spans="1:2" x14ac:dyDescent="0.25">
      <c r="A18" s="19" t="s">
        <v>362</v>
      </c>
      <c r="B18" s="144" t="s">
        <v>749</v>
      </c>
    </row>
    <row r="19" spans="1:2" x14ac:dyDescent="0.25">
      <c r="A19" s="19" t="s">
        <v>363</v>
      </c>
      <c r="B19" s="144">
        <v>11706.24</v>
      </c>
    </row>
    <row r="20" spans="1:2" x14ac:dyDescent="0.25">
      <c r="A20" s="19" t="s">
        <v>364</v>
      </c>
      <c r="B20" s="144" t="s">
        <v>749</v>
      </c>
    </row>
    <row r="21" spans="1:2" x14ac:dyDescent="0.25">
      <c r="A21" s="19" t="s">
        <v>292</v>
      </c>
      <c r="B21" s="144">
        <v>100357.1</v>
      </c>
    </row>
    <row r="22" spans="1:2" x14ac:dyDescent="0.25">
      <c r="A22" s="19" t="s">
        <v>365</v>
      </c>
      <c r="B22" s="144" t="s">
        <v>749</v>
      </c>
    </row>
    <row r="23" spans="1:2" x14ac:dyDescent="0.25">
      <c r="A23" s="19" t="s">
        <v>366</v>
      </c>
      <c r="B23" s="144">
        <v>9924.991</v>
      </c>
    </row>
    <row r="24" spans="1:2" x14ac:dyDescent="0.25">
      <c r="A24" s="19" t="s">
        <v>367</v>
      </c>
      <c r="B24" s="144" t="s">
        <v>749</v>
      </c>
    </row>
    <row r="25" spans="1:2" x14ac:dyDescent="0.25">
      <c r="A25" s="19" t="s">
        <v>368</v>
      </c>
      <c r="B25" s="144">
        <v>2809.6439999999998</v>
      </c>
    </row>
    <row r="26" spans="1:2" x14ac:dyDescent="0.25">
      <c r="A26" s="19" t="s">
        <v>369</v>
      </c>
      <c r="B26" s="144" t="s">
        <v>749</v>
      </c>
    </row>
    <row r="27" spans="1:2" x14ac:dyDescent="0.25">
      <c r="A27" s="19" t="s">
        <v>370</v>
      </c>
      <c r="B27" s="144">
        <v>1340.0260000000001</v>
      </c>
    </row>
    <row r="28" spans="1:2" x14ac:dyDescent="0.25">
      <c r="A28" s="19" t="s">
        <v>371</v>
      </c>
      <c r="B28" s="144">
        <v>1923.1379999999999</v>
      </c>
    </row>
    <row r="29" spans="1:2" x14ac:dyDescent="0.25">
      <c r="A29" s="19" t="s">
        <v>372</v>
      </c>
      <c r="B29" s="144">
        <v>8884.5609999999997</v>
      </c>
    </row>
    <row r="30" spans="1:2" x14ac:dyDescent="0.25">
      <c r="A30" s="19" t="s">
        <v>373</v>
      </c>
      <c r="B30" s="144" t="s">
        <v>749</v>
      </c>
    </row>
    <row r="31" spans="1:2" x14ac:dyDescent="0.25">
      <c r="A31" s="19" t="s">
        <v>374</v>
      </c>
      <c r="B31" s="144">
        <v>49216.51</v>
      </c>
    </row>
    <row r="32" spans="1:2" x14ac:dyDescent="0.25">
      <c r="A32" s="19" t="s">
        <v>290</v>
      </c>
      <c r="B32" s="144">
        <v>148235</v>
      </c>
    </row>
    <row r="33" spans="1:2" x14ac:dyDescent="0.25">
      <c r="A33" s="19" t="s">
        <v>375</v>
      </c>
      <c r="B33" s="144" t="s">
        <v>749</v>
      </c>
    </row>
    <row r="34" spans="1:2" x14ac:dyDescent="0.25">
      <c r="A34" s="19" t="s">
        <v>376</v>
      </c>
      <c r="B34" s="144">
        <v>20954.21</v>
      </c>
    </row>
    <row r="35" spans="1:2" x14ac:dyDescent="0.25">
      <c r="A35" s="19" t="s">
        <v>377</v>
      </c>
      <c r="B35" s="144">
        <v>5447.8469999999998</v>
      </c>
    </row>
    <row r="36" spans="1:2" x14ac:dyDescent="0.25">
      <c r="A36" s="19" t="s">
        <v>378</v>
      </c>
      <c r="B36" s="144">
        <v>1072.307</v>
      </c>
    </row>
    <row r="37" spans="1:2" x14ac:dyDescent="0.25">
      <c r="A37" s="19" t="s">
        <v>379</v>
      </c>
      <c r="B37" s="144">
        <v>12693.65</v>
      </c>
    </row>
    <row r="38" spans="1:2" x14ac:dyDescent="0.25">
      <c r="A38" s="19" t="s">
        <v>380</v>
      </c>
      <c r="B38" s="144">
        <v>55323.39</v>
      </c>
    </row>
    <row r="39" spans="1:2" x14ac:dyDescent="0.25">
      <c r="A39" s="19" t="s">
        <v>381</v>
      </c>
      <c r="B39" s="144">
        <v>11737.56</v>
      </c>
    </row>
    <row r="40" spans="1:2" x14ac:dyDescent="0.25">
      <c r="A40" s="19" t="s">
        <v>382</v>
      </c>
      <c r="B40" s="144">
        <v>16586.73</v>
      </c>
    </row>
    <row r="41" spans="1:2" x14ac:dyDescent="0.25">
      <c r="A41" s="19" t="s">
        <v>383</v>
      </c>
      <c r="B41" s="144">
        <v>9638.7440000000006</v>
      </c>
    </row>
    <row r="42" spans="1:2" x14ac:dyDescent="0.25">
      <c r="A42" s="19" t="s">
        <v>384</v>
      </c>
      <c r="B42" s="144">
        <v>4759.1949999999997</v>
      </c>
    </row>
    <row r="43" spans="1:2" x14ac:dyDescent="0.25">
      <c r="A43" s="19" t="s">
        <v>291</v>
      </c>
      <c r="B43" s="144">
        <v>100440.8</v>
      </c>
    </row>
    <row r="44" spans="1:2" x14ac:dyDescent="0.25">
      <c r="A44" s="19" t="s">
        <v>385</v>
      </c>
      <c r="B44" s="144" t="s">
        <v>749</v>
      </c>
    </row>
    <row r="45" spans="1:2" x14ac:dyDescent="0.25">
      <c r="A45" s="19" t="s">
        <v>386</v>
      </c>
      <c r="B45" s="144">
        <v>13537.11</v>
      </c>
    </row>
    <row r="46" spans="1:2" x14ac:dyDescent="0.25">
      <c r="A46" s="19" t="s">
        <v>387</v>
      </c>
      <c r="B46" s="144">
        <v>30785.73</v>
      </c>
    </row>
    <row r="47" spans="1:2" x14ac:dyDescent="0.25">
      <c r="A47" s="19" t="s">
        <v>388</v>
      </c>
      <c r="B47" s="144">
        <v>64184.4</v>
      </c>
    </row>
    <row r="48" spans="1:2" x14ac:dyDescent="0.25">
      <c r="A48" s="19" t="s">
        <v>389</v>
      </c>
      <c r="B48" s="144" t="s">
        <v>749</v>
      </c>
    </row>
    <row r="49" spans="1:2" x14ac:dyDescent="0.25">
      <c r="A49" s="19" t="s">
        <v>390</v>
      </c>
      <c r="B49" s="144">
        <v>3637.8629999999998</v>
      </c>
    </row>
    <row r="50" spans="1:2" x14ac:dyDescent="0.25">
      <c r="A50" s="19" t="s">
        <v>391</v>
      </c>
      <c r="B50" s="144">
        <v>2676.9749999999999</v>
      </c>
    </row>
    <row r="51" spans="1:2" x14ac:dyDescent="0.25">
      <c r="A51" s="19" t="s">
        <v>392</v>
      </c>
      <c r="B51" s="144">
        <v>4865.152</v>
      </c>
    </row>
    <row r="52" spans="1:2" x14ac:dyDescent="0.25">
      <c r="A52" s="19" t="s">
        <v>393</v>
      </c>
      <c r="B52" s="144">
        <v>1872.202</v>
      </c>
    </row>
    <row r="53" spans="1:2" x14ac:dyDescent="0.25">
      <c r="A53" s="19" t="s">
        <v>394</v>
      </c>
      <c r="B53" s="144">
        <v>3232.4760000000001</v>
      </c>
    </row>
    <row r="54" spans="1:2" x14ac:dyDescent="0.25">
      <c r="A54" s="19" t="s">
        <v>395</v>
      </c>
      <c r="B54" s="144">
        <v>6753.674</v>
      </c>
    </row>
    <row r="55" spans="1:2" x14ac:dyDescent="0.25">
      <c r="A55" s="19" t="s">
        <v>740</v>
      </c>
      <c r="B55" s="144">
        <v>20404.77</v>
      </c>
    </row>
    <row r="56" spans="1:2" x14ac:dyDescent="0.25">
      <c r="A56" s="19" t="s">
        <v>739</v>
      </c>
      <c r="B56" s="144" t="s">
        <v>749</v>
      </c>
    </row>
    <row r="57" spans="1:2" x14ac:dyDescent="0.25">
      <c r="A57" s="19" t="s">
        <v>734</v>
      </c>
      <c r="B57" s="144" t="s">
        <v>749</v>
      </c>
    </row>
    <row r="58" spans="1:2" x14ac:dyDescent="0.25">
      <c r="A58" s="19" t="s">
        <v>733</v>
      </c>
      <c r="B58" s="144">
        <v>2946.2669999999998</v>
      </c>
    </row>
    <row r="59" spans="1:2" x14ac:dyDescent="0.25">
      <c r="A59" s="19" t="s">
        <v>736</v>
      </c>
      <c r="B59" s="144">
        <v>2762.0230000000001</v>
      </c>
    </row>
    <row r="60" spans="1:2" x14ac:dyDescent="0.25">
      <c r="A60" s="19" t="s">
        <v>90</v>
      </c>
      <c r="B60" s="144">
        <v>157422.9</v>
      </c>
    </row>
    <row r="61" spans="1:2" x14ac:dyDescent="0.25">
      <c r="A61" s="19" t="s">
        <v>396</v>
      </c>
      <c r="B61" s="144">
        <v>909.74789999999996</v>
      </c>
    </row>
    <row r="62" spans="1:2" x14ac:dyDescent="0.25">
      <c r="A62" s="19" t="s">
        <v>735</v>
      </c>
      <c r="B62" s="144">
        <v>2199.431</v>
      </c>
    </row>
    <row r="63" spans="1:2" x14ac:dyDescent="0.25">
      <c r="A63" s="19" t="s">
        <v>397</v>
      </c>
      <c r="B63" s="144" t="s">
        <v>749</v>
      </c>
    </row>
    <row r="64" spans="1:2" x14ac:dyDescent="0.25">
      <c r="A64" s="19" t="s">
        <v>398</v>
      </c>
      <c r="B64" s="144">
        <v>2865.681</v>
      </c>
    </row>
    <row r="65" spans="1:2" x14ac:dyDescent="0.25">
      <c r="A65" s="19" t="s">
        <v>86</v>
      </c>
      <c r="B65" s="144">
        <v>58942903</v>
      </c>
    </row>
    <row r="66" spans="1:2" x14ac:dyDescent="0.25">
      <c r="A66" s="19" t="s">
        <v>87</v>
      </c>
      <c r="B66" s="144">
        <v>2973096</v>
      </c>
    </row>
    <row r="67" spans="1:2" x14ac:dyDescent="0.25">
      <c r="A67" s="19" t="s">
        <v>399</v>
      </c>
      <c r="B67" s="144">
        <v>13015.75</v>
      </c>
    </row>
    <row r="68" spans="1:2" x14ac:dyDescent="0.25">
      <c r="A68" s="19" t="s">
        <v>400</v>
      </c>
      <c r="B68" s="144">
        <v>2376.8879999999999</v>
      </c>
    </row>
    <row r="69" spans="1:2" x14ac:dyDescent="0.25">
      <c r="A69" s="19" t="s">
        <v>401</v>
      </c>
      <c r="B69" s="144">
        <v>11678</v>
      </c>
    </row>
    <row r="70" spans="1:2" x14ac:dyDescent="0.25">
      <c r="A70" s="19" t="s">
        <v>402</v>
      </c>
      <c r="B70" s="144">
        <v>4631.8580000000002</v>
      </c>
    </row>
    <row r="71" spans="1:2" x14ac:dyDescent="0.25">
      <c r="A71" s="19" t="s">
        <v>403</v>
      </c>
      <c r="B71" s="144">
        <v>7798.6139999999996</v>
      </c>
    </row>
    <row r="72" spans="1:2" x14ac:dyDescent="0.25">
      <c r="A72" s="19" t="s">
        <v>404</v>
      </c>
      <c r="B72" s="144" t="s">
        <v>749</v>
      </c>
    </row>
    <row r="73" spans="1:2" x14ac:dyDescent="0.25">
      <c r="A73" s="19" t="s">
        <v>405</v>
      </c>
      <c r="B73" s="144" t="s">
        <v>749</v>
      </c>
    </row>
    <row r="74" spans="1:2" x14ac:dyDescent="0.25">
      <c r="A74" s="19" t="s">
        <v>406</v>
      </c>
      <c r="B74" s="144">
        <v>38795.56</v>
      </c>
    </row>
    <row r="75" spans="1:2" x14ac:dyDescent="0.25">
      <c r="A75" s="19" t="s">
        <v>407</v>
      </c>
      <c r="B75" s="144">
        <v>4279.4340000000002</v>
      </c>
    </row>
    <row r="76" spans="1:2" x14ac:dyDescent="0.25">
      <c r="A76" s="19" t="s">
        <v>408</v>
      </c>
      <c r="B76" s="144">
        <v>74569</v>
      </c>
    </row>
    <row r="77" spans="1:2" x14ac:dyDescent="0.25">
      <c r="A77" s="19" t="s">
        <v>409</v>
      </c>
      <c r="B77" s="144" t="s">
        <v>749</v>
      </c>
    </row>
    <row r="78" spans="1:2" x14ac:dyDescent="0.25">
      <c r="A78" s="19" t="s">
        <v>410</v>
      </c>
      <c r="B78" s="144">
        <v>6570.5590000000002</v>
      </c>
    </row>
    <row r="79" spans="1:2" x14ac:dyDescent="0.25">
      <c r="A79" s="19" t="s">
        <v>411</v>
      </c>
      <c r="B79" s="144">
        <v>21096.62</v>
      </c>
    </row>
    <row r="80" spans="1:2" x14ac:dyDescent="0.25">
      <c r="A80" s="19" t="s">
        <v>412</v>
      </c>
      <c r="B80" s="144">
        <v>3016.6419999999998</v>
      </c>
    </row>
    <row r="81" spans="1:2" x14ac:dyDescent="0.25">
      <c r="A81" s="19" t="s">
        <v>737</v>
      </c>
      <c r="B81" s="144">
        <v>7069.5450000000001</v>
      </c>
    </row>
    <row r="82" spans="1:2" x14ac:dyDescent="0.25">
      <c r="A82" s="19" t="s">
        <v>413</v>
      </c>
      <c r="B82" s="144">
        <v>7849.8879999999999</v>
      </c>
    </row>
    <row r="83" spans="1:2" x14ac:dyDescent="0.25">
      <c r="A83" s="19" t="s">
        <v>414</v>
      </c>
      <c r="B83" s="144">
        <v>9400.1380000000008</v>
      </c>
    </row>
    <row r="84" spans="1:2" x14ac:dyDescent="0.25">
      <c r="A84" s="19" t="s">
        <v>415</v>
      </c>
      <c r="B84" s="144" t="s">
        <v>749</v>
      </c>
    </row>
    <row r="85" spans="1:2" x14ac:dyDescent="0.25">
      <c r="A85" s="19" t="s">
        <v>416</v>
      </c>
      <c r="B85" s="144">
        <v>2047.5119999999999</v>
      </c>
    </row>
    <row r="86" spans="1:2" x14ac:dyDescent="0.25">
      <c r="A86" s="19" t="s">
        <v>89</v>
      </c>
      <c r="B86" s="144">
        <v>194601.2</v>
      </c>
    </row>
    <row r="87" spans="1:2" x14ac:dyDescent="0.25">
      <c r="A87" s="19" t="s">
        <v>417</v>
      </c>
      <c r="B87" s="144">
        <v>63441.38</v>
      </c>
    </row>
    <row r="88" spans="1:2" x14ac:dyDescent="0.25">
      <c r="A88" s="19" t="s">
        <v>418</v>
      </c>
      <c r="B88" s="144" t="s">
        <v>749</v>
      </c>
    </row>
    <row r="89" spans="1:2" x14ac:dyDescent="0.25">
      <c r="A89" s="19" t="s">
        <v>419</v>
      </c>
      <c r="B89" s="144">
        <v>18019.560000000001</v>
      </c>
    </row>
    <row r="90" spans="1:2" x14ac:dyDescent="0.25">
      <c r="A90" s="19" t="s">
        <v>420</v>
      </c>
      <c r="B90" s="144">
        <v>682.87549999999999</v>
      </c>
    </row>
    <row r="91" spans="1:2" x14ac:dyDescent="0.25">
      <c r="A91" s="19" t="s">
        <v>421</v>
      </c>
      <c r="B91" s="144">
        <v>1704.039</v>
      </c>
    </row>
    <row r="92" spans="1:2" x14ac:dyDescent="0.25">
      <c r="A92" s="19" t="s">
        <v>422</v>
      </c>
      <c r="B92" s="144">
        <v>1007.995</v>
      </c>
    </row>
    <row r="93" spans="1:2" x14ac:dyDescent="0.25">
      <c r="A93" s="19" t="s">
        <v>423</v>
      </c>
      <c r="B93" s="144">
        <v>720.25229999999999</v>
      </c>
    </row>
    <row r="94" spans="1:2" x14ac:dyDescent="0.25">
      <c r="A94" s="19" t="s">
        <v>424</v>
      </c>
      <c r="B94" s="144" t="s">
        <v>749</v>
      </c>
    </row>
    <row r="95" spans="1:2" x14ac:dyDescent="0.25">
      <c r="A95" s="19" t="s">
        <v>425</v>
      </c>
      <c r="B95" s="144" t="s">
        <v>749</v>
      </c>
    </row>
    <row r="96" spans="1:2" x14ac:dyDescent="0.25">
      <c r="A96" s="19" t="s">
        <v>426</v>
      </c>
      <c r="B96" s="144" t="s">
        <v>749</v>
      </c>
    </row>
    <row r="97" spans="1:2" x14ac:dyDescent="0.25">
      <c r="A97" s="19" t="s">
        <v>427</v>
      </c>
      <c r="B97" s="144">
        <v>6171.5209999999997</v>
      </c>
    </row>
    <row r="98" spans="1:2" x14ac:dyDescent="0.25">
      <c r="A98" s="19" t="s">
        <v>728</v>
      </c>
      <c r="B98" s="144" t="s">
        <v>749</v>
      </c>
    </row>
    <row r="99" spans="1:2" x14ac:dyDescent="0.25">
      <c r="A99" s="19" t="s">
        <v>428</v>
      </c>
      <c r="B99" s="144">
        <v>1931.577</v>
      </c>
    </row>
    <row r="100" spans="1:2" x14ac:dyDescent="0.25">
      <c r="A100" s="19" t="s">
        <v>429</v>
      </c>
      <c r="B100" s="144">
        <v>11122.69</v>
      </c>
    </row>
    <row r="101" spans="1:2" x14ac:dyDescent="0.25">
      <c r="A101" s="19" t="s">
        <v>430</v>
      </c>
      <c r="B101" s="144" t="s">
        <v>749</v>
      </c>
    </row>
    <row r="102" spans="1:2" x14ac:dyDescent="0.25">
      <c r="A102" s="19" t="s">
        <v>431</v>
      </c>
      <c r="B102" s="144">
        <v>2840.9279999999999</v>
      </c>
    </row>
    <row r="103" spans="1:2" x14ac:dyDescent="0.25">
      <c r="A103" s="19" t="s">
        <v>432</v>
      </c>
      <c r="B103" s="144" t="s">
        <v>749</v>
      </c>
    </row>
    <row r="104" spans="1:2" x14ac:dyDescent="0.25">
      <c r="A104" s="19" t="s">
        <v>433</v>
      </c>
      <c r="B104" s="144">
        <v>2750.3449999999998</v>
      </c>
    </row>
    <row r="105" spans="1:2" x14ac:dyDescent="0.25">
      <c r="A105" s="19" t="s">
        <v>434</v>
      </c>
      <c r="B105" s="144">
        <v>5412.76</v>
      </c>
    </row>
    <row r="106" spans="1:2" x14ac:dyDescent="0.25">
      <c r="A106" s="19" t="s">
        <v>435</v>
      </c>
      <c r="B106" s="144">
        <v>4707.2070000000003</v>
      </c>
    </row>
    <row r="107" spans="1:2" x14ac:dyDescent="0.25">
      <c r="A107" s="19" t="s">
        <v>436</v>
      </c>
      <c r="B107" s="144">
        <v>1609.0940000000001</v>
      </c>
    </row>
    <row r="108" spans="1:2" x14ac:dyDescent="0.25">
      <c r="A108" s="19" t="s">
        <v>437</v>
      </c>
      <c r="B108" s="144" t="s">
        <v>749</v>
      </c>
    </row>
    <row r="109" spans="1:2" x14ac:dyDescent="0.25">
      <c r="A109" s="19" t="s">
        <v>438</v>
      </c>
      <c r="B109" s="144" t="s">
        <v>749</v>
      </c>
    </row>
    <row r="110" spans="1:2" x14ac:dyDescent="0.25">
      <c r="A110" s="19" t="s">
        <v>439</v>
      </c>
      <c r="B110" s="144">
        <v>25413.39</v>
      </c>
    </row>
    <row r="111" spans="1:2" x14ac:dyDescent="0.25">
      <c r="A111" s="19" t="s">
        <v>440</v>
      </c>
      <c r="B111" s="144">
        <v>75484.460000000006</v>
      </c>
    </row>
    <row r="112" spans="1:2" x14ac:dyDescent="0.25">
      <c r="A112" s="19" t="s">
        <v>441</v>
      </c>
      <c r="B112" s="144" t="s">
        <v>749</v>
      </c>
    </row>
    <row r="113" spans="1:2" x14ac:dyDescent="0.25">
      <c r="A113" s="19" t="s">
        <v>94</v>
      </c>
      <c r="B113" s="144">
        <v>464907</v>
      </c>
    </row>
    <row r="114" spans="1:2" x14ac:dyDescent="0.25">
      <c r="A114" s="19" t="s">
        <v>729</v>
      </c>
      <c r="B114" s="144" t="s">
        <v>749</v>
      </c>
    </row>
    <row r="115" spans="1:2" x14ac:dyDescent="0.25">
      <c r="A115" s="19" t="s">
        <v>442</v>
      </c>
      <c r="B115" s="144">
        <v>14489.82</v>
      </c>
    </row>
    <row r="116" spans="1:2" x14ac:dyDescent="0.25">
      <c r="A116" s="19" t="s">
        <v>443</v>
      </c>
      <c r="B116" s="144">
        <v>12930.91</v>
      </c>
    </row>
    <row r="117" spans="1:2" x14ac:dyDescent="0.25">
      <c r="A117" s="19" t="s">
        <v>444</v>
      </c>
      <c r="B117" s="144">
        <v>7273.5839999999998</v>
      </c>
    </row>
    <row r="118" spans="1:2" x14ac:dyDescent="0.25">
      <c r="A118" s="19" t="s">
        <v>445</v>
      </c>
      <c r="B118" s="144">
        <v>12274.71</v>
      </c>
    </row>
    <row r="119" spans="1:2" x14ac:dyDescent="0.25">
      <c r="A119" s="19" t="s">
        <v>446</v>
      </c>
      <c r="B119" s="144">
        <v>721.15599999999995</v>
      </c>
    </row>
    <row r="120" spans="1:2" x14ac:dyDescent="0.25">
      <c r="A120" s="19" t="s">
        <v>447</v>
      </c>
      <c r="B120" s="144">
        <v>2497.7310000000002</v>
      </c>
    </row>
    <row r="121" spans="1:2" x14ac:dyDescent="0.25">
      <c r="A121" s="19" t="s">
        <v>448</v>
      </c>
      <c r="B121" s="144">
        <v>1842.501</v>
      </c>
    </row>
    <row r="122" spans="1:2" x14ac:dyDescent="0.25">
      <c r="A122" s="19" t="s">
        <v>449</v>
      </c>
      <c r="B122" s="144" t="s">
        <v>749</v>
      </c>
    </row>
    <row r="123" spans="1:2" x14ac:dyDescent="0.25">
      <c r="A123" s="19" t="s">
        <v>450</v>
      </c>
      <c r="B123" s="144" t="s">
        <v>749</v>
      </c>
    </row>
    <row r="124" spans="1:2" x14ac:dyDescent="0.25">
      <c r="A124" s="19" t="s">
        <v>451</v>
      </c>
      <c r="B124" s="144" t="s">
        <v>749</v>
      </c>
    </row>
    <row r="125" spans="1:2" x14ac:dyDescent="0.25">
      <c r="A125" s="19" t="s">
        <v>452</v>
      </c>
      <c r="B125" s="144">
        <v>36585.17</v>
      </c>
    </row>
    <row r="126" spans="1:2" x14ac:dyDescent="0.25">
      <c r="A126" s="19" t="s">
        <v>453</v>
      </c>
      <c r="B126" s="144">
        <v>1435.3579999999999</v>
      </c>
    </row>
    <row r="127" spans="1:2" x14ac:dyDescent="0.25">
      <c r="A127" s="19" t="s">
        <v>454</v>
      </c>
      <c r="B127" s="144">
        <v>1155.1189999999999</v>
      </c>
    </row>
    <row r="128" spans="1:2" x14ac:dyDescent="0.25">
      <c r="A128" s="19" t="s">
        <v>455</v>
      </c>
      <c r="B128" s="144" t="s">
        <v>749</v>
      </c>
    </row>
    <row r="129" spans="1:2" x14ac:dyDescent="0.25">
      <c r="A129" s="19" t="s">
        <v>456</v>
      </c>
      <c r="B129" s="144">
        <v>8681.9609999999993</v>
      </c>
    </row>
    <row r="130" spans="1:2" x14ac:dyDescent="0.25">
      <c r="A130" s="19" t="s">
        <v>457</v>
      </c>
      <c r="B130" s="144">
        <v>6159.6090000000004</v>
      </c>
    </row>
    <row r="131" spans="1:2" x14ac:dyDescent="0.25">
      <c r="A131" s="19" t="s">
        <v>458</v>
      </c>
      <c r="B131" s="144" t="s">
        <v>749</v>
      </c>
    </row>
    <row r="132" spans="1:2" x14ac:dyDescent="0.25">
      <c r="A132" s="19" t="s">
        <v>459</v>
      </c>
      <c r="B132" s="144">
        <v>2365.3710000000001</v>
      </c>
    </row>
    <row r="133" spans="1:2" x14ac:dyDescent="0.25">
      <c r="A133" s="19" t="s">
        <v>460</v>
      </c>
      <c r="B133" s="144" t="s">
        <v>749</v>
      </c>
    </row>
    <row r="134" spans="1:2" x14ac:dyDescent="0.25">
      <c r="A134" s="19" t="s">
        <v>461</v>
      </c>
      <c r="B134" s="144" t="s">
        <v>749</v>
      </c>
    </row>
    <row r="135" spans="1:2" x14ac:dyDescent="0.25">
      <c r="A135" s="19" t="s">
        <v>462</v>
      </c>
      <c r="B135" s="144">
        <v>699.43269999999995</v>
      </c>
    </row>
    <row r="136" spans="1:2" x14ac:dyDescent="0.25">
      <c r="A136" s="19" t="s">
        <v>463</v>
      </c>
      <c r="B136" s="144">
        <v>20680.23</v>
      </c>
    </row>
    <row r="137" spans="1:2" x14ac:dyDescent="0.25">
      <c r="A137" s="19" t="s">
        <v>464</v>
      </c>
      <c r="B137" s="144" t="s">
        <v>749</v>
      </c>
    </row>
    <row r="138" spans="1:2" x14ac:dyDescent="0.25">
      <c r="A138" s="19" t="s">
        <v>465</v>
      </c>
      <c r="B138" s="144">
        <v>1069.825</v>
      </c>
    </row>
    <row r="139" spans="1:2" x14ac:dyDescent="0.25">
      <c r="A139" s="19" t="s">
        <v>466</v>
      </c>
      <c r="B139" s="144" t="s">
        <v>749</v>
      </c>
    </row>
    <row r="140" spans="1:2" x14ac:dyDescent="0.25">
      <c r="A140" s="19" t="s">
        <v>467</v>
      </c>
      <c r="B140" s="144" t="s">
        <v>749</v>
      </c>
    </row>
    <row r="141" spans="1:2" x14ac:dyDescent="0.25">
      <c r="A141" s="19" t="s">
        <v>468</v>
      </c>
      <c r="B141" s="144">
        <v>749.37620000000004</v>
      </c>
    </row>
    <row r="142" spans="1:2" x14ac:dyDescent="0.25">
      <c r="A142" s="19" t="s">
        <v>469</v>
      </c>
      <c r="B142" s="144">
        <v>6211.42</v>
      </c>
    </row>
    <row r="143" spans="1:2" x14ac:dyDescent="0.25">
      <c r="A143" s="19" t="s">
        <v>470</v>
      </c>
      <c r="B143" s="144">
        <v>15407.5</v>
      </c>
    </row>
    <row r="144" spans="1:2" x14ac:dyDescent="0.25">
      <c r="A144" s="19" t="s">
        <v>471</v>
      </c>
      <c r="B144" s="144">
        <v>55272.13</v>
      </c>
    </row>
    <row r="145" spans="1:2" x14ac:dyDescent="0.25">
      <c r="A145" s="19" t="s">
        <v>88</v>
      </c>
      <c r="B145" s="144">
        <v>546080.9</v>
      </c>
    </row>
    <row r="146" spans="1:2" x14ac:dyDescent="0.25">
      <c r="A146" s="19" t="s">
        <v>472</v>
      </c>
      <c r="B146" s="144" t="s">
        <v>749</v>
      </c>
    </row>
    <row r="147" spans="1:2" x14ac:dyDescent="0.25">
      <c r="A147" s="19" t="s">
        <v>473</v>
      </c>
      <c r="B147" s="144">
        <v>106186.5</v>
      </c>
    </row>
    <row r="148" spans="1:2" x14ac:dyDescent="0.25">
      <c r="A148" s="19" t="s">
        <v>474</v>
      </c>
      <c r="B148" s="144">
        <v>51379.07</v>
      </c>
    </row>
    <row r="149" spans="1:2" x14ac:dyDescent="0.25">
      <c r="A149" s="19" t="s">
        <v>475</v>
      </c>
      <c r="B149" s="144">
        <v>3354.7339999999999</v>
      </c>
    </row>
    <row r="150" spans="1:2" x14ac:dyDescent="0.25">
      <c r="A150" s="19" t="s">
        <v>476</v>
      </c>
      <c r="B150" s="144" t="s">
        <v>749</v>
      </c>
    </row>
    <row r="151" spans="1:2" x14ac:dyDescent="0.25">
      <c r="A151" s="19" t="s">
        <v>477</v>
      </c>
      <c r="B151" s="144">
        <v>2824.9470000000001</v>
      </c>
    </row>
    <row r="152" spans="1:2" x14ac:dyDescent="0.25">
      <c r="A152" s="19" t="s">
        <v>478</v>
      </c>
      <c r="B152" s="144" t="s">
        <v>749</v>
      </c>
    </row>
    <row r="153" spans="1:2" x14ac:dyDescent="0.25">
      <c r="A153" s="19" t="s">
        <v>479</v>
      </c>
      <c r="B153" s="144" t="s">
        <v>749</v>
      </c>
    </row>
    <row r="154" spans="1:2" x14ac:dyDescent="0.25">
      <c r="A154" s="19" t="s">
        <v>727</v>
      </c>
      <c r="B154" s="144" t="s">
        <v>749</v>
      </c>
    </row>
    <row r="155" spans="1:2" x14ac:dyDescent="0.25">
      <c r="A155" s="19" t="s">
        <v>480</v>
      </c>
      <c r="B155" s="144" t="s">
        <v>749</v>
      </c>
    </row>
    <row r="156" spans="1:2" x14ac:dyDescent="0.25">
      <c r="A156" s="19" t="s">
        <v>481</v>
      </c>
      <c r="B156" s="144" t="s">
        <v>749</v>
      </c>
    </row>
    <row r="157" spans="1:2" x14ac:dyDescent="0.25">
      <c r="A157" s="19" t="s">
        <v>482</v>
      </c>
      <c r="B157" s="144" t="s">
        <v>749</v>
      </c>
    </row>
    <row r="158" spans="1:2" x14ac:dyDescent="0.25">
      <c r="A158" s="19" t="s">
        <v>483</v>
      </c>
      <c r="B158" s="144">
        <v>945.37070000000006</v>
      </c>
    </row>
    <row r="159" spans="1:2" x14ac:dyDescent="0.25">
      <c r="A159" s="19" t="s">
        <v>484</v>
      </c>
      <c r="B159" s="144">
        <v>65141.31</v>
      </c>
    </row>
    <row r="160" spans="1:2" x14ac:dyDescent="0.25">
      <c r="A160" s="19" t="s">
        <v>485</v>
      </c>
      <c r="B160" s="144">
        <v>57385.75</v>
      </c>
    </row>
    <row r="161" spans="1:2" x14ac:dyDescent="0.25">
      <c r="A161" s="19" t="s">
        <v>486</v>
      </c>
      <c r="B161" s="144" t="s">
        <v>749</v>
      </c>
    </row>
    <row r="162" spans="1:2" x14ac:dyDescent="0.25">
      <c r="A162" s="19" t="s">
        <v>487</v>
      </c>
      <c r="B162" s="144">
        <v>1412.8140000000001</v>
      </c>
    </row>
    <row r="163" spans="1:2" x14ac:dyDescent="0.25">
      <c r="A163" s="19" t="s">
        <v>488</v>
      </c>
      <c r="B163" s="144">
        <v>949.55939999999998</v>
      </c>
    </row>
    <row r="164" spans="1:2" x14ac:dyDescent="0.25">
      <c r="A164" s="19" t="s">
        <v>489</v>
      </c>
      <c r="B164" s="144">
        <v>4222.1099999999997</v>
      </c>
    </row>
    <row r="165" spans="1:2" x14ac:dyDescent="0.25">
      <c r="A165" s="19" t="s">
        <v>490</v>
      </c>
      <c r="B165" s="144">
        <v>1023.7380000000001</v>
      </c>
    </row>
    <row r="166" spans="1:2" x14ac:dyDescent="0.25">
      <c r="A166" s="19" t="s">
        <v>491</v>
      </c>
      <c r="B166" s="144">
        <v>2903.0509999999999</v>
      </c>
    </row>
    <row r="167" spans="1:2" x14ac:dyDescent="0.25">
      <c r="A167" s="19" t="s">
        <v>738</v>
      </c>
      <c r="B167" s="144">
        <v>7971.8739999999998</v>
      </c>
    </row>
    <row r="168" spans="1:2" x14ac:dyDescent="0.25">
      <c r="A168" s="19" t="s">
        <v>492</v>
      </c>
      <c r="B168" s="144">
        <v>43077.760000000002</v>
      </c>
    </row>
    <row r="169" spans="1:2" x14ac:dyDescent="0.25">
      <c r="A169" s="19" t="s">
        <v>493</v>
      </c>
      <c r="B169" s="144">
        <v>1595.9559999999999</v>
      </c>
    </row>
    <row r="170" spans="1:2" x14ac:dyDescent="0.25">
      <c r="A170" s="19" t="s">
        <v>494</v>
      </c>
      <c r="B170" s="144">
        <v>8813.1730000000007</v>
      </c>
    </row>
    <row r="171" spans="1:2" x14ac:dyDescent="0.25">
      <c r="A171" s="19" t="s">
        <v>745</v>
      </c>
      <c r="B171" s="144" t="s">
        <v>749</v>
      </c>
    </row>
    <row r="172" spans="1:2" x14ac:dyDescent="0.25">
      <c r="A172" s="19" t="s">
        <v>495</v>
      </c>
      <c r="B172" s="144">
        <v>7481.6139999999996</v>
      </c>
    </row>
    <row r="173" spans="1:2" x14ac:dyDescent="0.25">
      <c r="A173" s="19" t="s">
        <v>496</v>
      </c>
      <c r="B173" s="144">
        <v>45034.080000000002</v>
      </c>
    </row>
    <row r="174" spans="1:2" x14ac:dyDescent="0.25">
      <c r="A174" s="19" t="s">
        <v>497</v>
      </c>
      <c r="B174" s="144">
        <v>33375.879999999997</v>
      </c>
    </row>
    <row r="175" spans="1:2" x14ac:dyDescent="0.25">
      <c r="A175" s="19" t="s">
        <v>498</v>
      </c>
      <c r="B175" s="144" t="s">
        <v>749</v>
      </c>
    </row>
    <row r="176" spans="1:2" x14ac:dyDescent="0.25">
      <c r="A176" s="19" t="s">
        <v>499</v>
      </c>
      <c r="B176" s="144">
        <v>17786.310000000001</v>
      </c>
    </row>
    <row r="177" spans="1:2" x14ac:dyDescent="0.25">
      <c r="A177" s="19" t="s">
        <v>500</v>
      </c>
      <c r="B177" s="144" t="s">
        <v>749</v>
      </c>
    </row>
    <row r="178" spans="1:2" x14ac:dyDescent="0.25">
      <c r="A178" s="19" t="s">
        <v>501</v>
      </c>
      <c r="B178" s="144">
        <v>2523.3020000000001</v>
      </c>
    </row>
    <row r="179" spans="1:2" x14ac:dyDescent="0.25">
      <c r="A179" s="19" t="s">
        <v>502</v>
      </c>
      <c r="B179" s="144" t="s">
        <v>749</v>
      </c>
    </row>
    <row r="180" spans="1:2" x14ac:dyDescent="0.25">
      <c r="A180" s="19" t="s">
        <v>503</v>
      </c>
      <c r="B180" s="144">
        <v>3805.6370000000002</v>
      </c>
    </row>
    <row r="181" spans="1:2" x14ac:dyDescent="0.25">
      <c r="A181" s="19" t="s">
        <v>504</v>
      </c>
      <c r="B181" s="144">
        <v>4628.95</v>
      </c>
    </row>
    <row r="182" spans="1:2" x14ac:dyDescent="0.25">
      <c r="A182" s="19" t="s">
        <v>505</v>
      </c>
      <c r="B182" s="144">
        <v>10253.41</v>
      </c>
    </row>
    <row r="183" spans="1:2" x14ac:dyDescent="0.25">
      <c r="A183" s="19" t="s">
        <v>506</v>
      </c>
      <c r="B183" s="144" t="s">
        <v>749</v>
      </c>
    </row>
    <row r="184" spans="1:2" x14ac:dyDescent="0.25">
      <c r="A184" s="19" t="s">
        <v>507</v>
      </c>
      <c r="B184" s="144">
        <v>10390.74</v>
      </c>
    </row>
    <row r="185" spans="1:2" x14ac:dyDescent="0.25">
      <c r="A185" s="19" t="s">
        <v>508</v>
      </c>
      <c r="B185" s="144" t="s">
        <v>749</v>
      </c>
    </row>
    <row r="186" spans="1:2" x14ac:dyDescent="0.25">
      <c r="A186" s="19" t="s">
        <v>509</v>
      </c>
      <c r="B186" s="144" t="s">
        <v>749</v>
      </c>
    </row>
    <row r="187" spans="1:2" x14ac:dyDescent="0.25">
      <c r="A187" s="19" t="s">
        <v>95</v>
      </c>
      <c r="B187" s="144">
        <v>178891.7</v>
      </c>
    </row>
    <row r="188" spans="1:2" x14ac:dyDescent="0.25">
      <c r="A188" s="19" t="s">
        <v>97</v>
      </c>
      <c r="B188" s="144">
        <v>212475.9</v>
      </c>
    </row>
    <row r="189" spans="1:2" x14ac:dyDescent="0.25">
      <c r="A189" s="19" t="s">
        <v>510</v>
      </c>
      <c r="B189" s="144" t="s">
        <v>749</v>
      </c>
    </row>
    <row r="190" spans="1:2" x14ac:dyDescent="0.25">
      <c r="A190" s="19" t="s">
        <v>746</v>
      </c>
      <c r="B190" s="144" t="s">
        <v>749</v>
      </c>
    </row>
    <row r="191" spans="1:2" x14ac:dyDescent="0.25">
      <c r="A191" s="19" t="s">
        <v>511</v>
      </c>
      <c r="B191" s="144">
        <v>15247.64</v>
      </c>
    </row>
    <row r="192" spans="1:2" x14ac:dyDescent="0.25">
      <c r="A192" s="19" t="s">
        <v>512</v>
      </c>
      <c r="B192" s="144">
        <v>512.64139999999998</v>
      </c>
    </row>
    <row r="193" spans="1:2" x14ac:dyDescent="0.25">
      <c r="A193" s="19" t="s">
        <v>513</v>
      </c>
      <c r="B193" s="144" t="s">
        <v>749</v>
      </c>
    </row>
    <row r="194" spans="1:2" x14ac:dyDescent="0.25">
      <c r="A194" s="19" t="s">
        <v>515</v>
      </c>
      <c r="B194" s="144">
        <v>3608.614</v>
      </c>
    </row>
    <row r="195" spans="1:2" x14ac:dyDescent="0.25">
      <c r="A195" s="19" t="s">
        <v>516</v>
      </c>
      <c r="B195" s="144">
        <v>19742.7</v>
      </c>
    </row>
    <row r="196" spans="1:2" x14ac:dyDescent="0.25">
      <c r="A196" s="19" t="s">
        <v>517</v>
      </c>
      <c r="B196" s="144">
        <v>501.99090000000001</v>
      </c>
    </row>
    <row r="197" spans="1:2" x14ac:dyDescent="0.25">
      <c r="A197" s="19" t="s">
        <v>518</v>
      </c>
      <c r="B197" s="144">
        <v>57080.06</v>
      </c>
    </row>
    <row r="198" spans="1:2" x14ac:dyDescent="0.25">
      <c r="A198" s="19" t="s">
        <v>519</v>
      </c>
      <c r="B198" s="144" t="s">
        <v>749</v>
      </c>
    </row>
    <row r="199" spans="1:2" x14ac:dyDescent="0.25">
      <c r="A199" s="19" t="s">
        <v>520</v>
      </c>
      <c r="B199" s="148" t="s">
        <v>749</v>
      </c>
    </row>
    <row r="200" spans="1:2" x14ac:dyDescent="0.25">
      <c r="A200" s="66" t="s">
        <v>286</v>
      </c>
      <c r="B200" s="145">
        <v>66353645.297200017</v>
      </c>
    </row>
    <row r="201" spans="1:2" x14ac:dyDescent="0.25">
      <c r="A201" s="48" t="s">
        <v>129</v>
      </c>
    </row>
    <row r="202" spans="1:2" x14ac:dyDescent="0.25">
      <c r="A202" s="116" t="s">
        <v>744</v>
      </c>
    </row>
  </sheetData>
  <sortState ref="A4:B199">
    <sortCondition ref="A3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workbookViewId="0"/>
  </sheetViews>
  <sheetFormatPr baseColWidth="10" defaultRowHeight="15" x14ac:dyDescent="0.25"/>
  <cols>
    <col min="1" max="1" width="6.42578125" style="2" customWidth="1"/>
    <col min="2" max="2" width="18.140625" style="2" customWidth="1"/>
    <col min="3" max="3" width="13" style="2" customWidth="1"/>
    <col min="4" max="4" width="15.5703125" style="2" customWidth="1"/>
    <col min="5" max="5" width="12.5703125" style="2" customWidth="1"/>
    <col min="6" max="6" width="15.5703125" style="2" customWidth="1"/>
    <col min="7" max="16384" width="11.42578125" style="2"/>
  </cols>
  <sheetData>
    <row r="1" spans="1:10" x14ac:dyDescent="0.25">
      <c r="A1" s="1" t="s">
        <v>293</v>
      </c>
      <c r="H1" s="119"/>
      <c r="I1" s="119"/>
      <c r="J1" s="119"/>
    </row>
    <row r="2" spans="1:10" x14ac:dyDescent="0.25">
      <c r="A2" s="1"/>
      <c r="H2" s="119"/>
      <c r="I2" s="119"/>
      <c r="J2" s="119"/>
    </row>
    <row r="3" spans="1:10" ht="45" x14ac:dyDescent="0.25">
      <c r="A3" s="65"/>
      <c r="B3" s="65" t="s">
        <v>280</v>
      </c>
      <c r="C3" s="65" t="s">
        <v>161</v>
      </c>
      <c r="D3" s="65" t="s">
        <v>281</v>
      </c>
      <c r="H3" s="119"/>
      <c r="I3" s="119"/>
      <c r="J3" s="119"/>
    </row>
    <row r="4" spans="1:10" x14ac:dyDescent="0.25">
      <c r="A4" s="66">
        <v>1</v>
      </c>
      <c r="B4" s="67" t="s">
        <v>105</v>
      </c>
      <c r="C4" s="68">
        <v>806902.71</v>
      </c>
      <c r="D4" s="69">
        <f>C4/$C$15*100</f>
        <v>13.237657474953682</v>
      </c>
      <c r="E4" s="114"/>
      <c r="H4" s="119"/>
      <c r="I4" s="119"/>
      <c r="J4" s="119"/>
    </row>
    <row r="5" spans="1:10" x14ac:dyDescent="0.25">
      <c r="A5" s="66">
        <v>2</v>
      </c>
      <c r="B5" s="67" t="s">
        <v>106</v>
      </c>
      <c r="C5" s="68">
        <v>754573.73</v>
      </c>
      <c r="D5" s="69">
        <f t="shared" ref="D5:D15" si="0">C5/$C$15*100</f>
        <v>12.379173416505418</v>
      </c>
      <c r="E5" s="114"/>
      <c r="H5" s="119"/>
      <c r="I5" s="119"/>
      <c r="J5" s="119"/>
    </row>
    <row r="6" spans="1:10" x14ac:dyDescent="0.25">
      <c r="A6" s="66">
        <v>3</v>
      </c>
      <c r="B6" s="67" t="s">
        <v>100</v>
      </c>
      <c r="C6" s="68">
        <v>621536.5</v>
      </c>
      <c r="D6" s="69">
        <f t="shared" si="0"/>
        <v>10.196628655741593</v>
      </c>
      <c r="E6" s="114"/>
      <c r="H6" s="119"/>
      <c r="I6" s="119"/>
      <c r="J6" s="119"/>
    </row>
    <row r="7" spans="1:10" x14ac:dyDescent="0.25">
      <c r="A7" s="66">
        <v>4</v>
      </c>
      <c r="B7" s="67" t="s">
        <v>101</v>
      </c>
      <c r="C7" s="68">
        <v>285847.62</v>
      </c>
      <c r="D7" s="69">
        <f t="shared" si="0"/>
        <v>4.6894784671013428</v>
      </c>
      <c r="E7" s="114"/>
      <c r="H7" s="119"/>
      <c r="I7" s="119"/>
      <c r="J7" s="119"/>
    </row>
    <row r="8" spans="1:10" x14ac:dyDescent="0.25">
      <c r="A8" s="66">
        <v>5</v>
      </c>
      <c r="B8" s="67" t="s">
        <v>107</v>
      </c>
      <c r="C8" s="68">
        <v>275651.89</v>
      </c>
      <c r="D8" s="69">
        <f t="shared" si="0"/>
        <v>4.5222122282172155</v>
      </c>
      <c r="E8" s="114"/>
      <c r="H8" s="119"/>
      <c r="I8" s="119"/>
      <c r="J8" s="119"/>
    </row>
    <row r="9" spans="1:10" x14ac:dyDescent="0.25">
      <c r="A9" s="66">
        <v>6</v>
      </c>
      <c r="B9" s="67" t="s">
        <v>102</v>
      </c>
      <c r="C9" s="68">
        <v>247787.44</v>
      </c>
      <c r="D9" s="69">
        <f t="shared" si="0"/>
        <v>4.0650814734723557</v>
      </c>
      <c r="E9" s="114"/>
      <c r="H9" s="119"/>
      <c r="I9" s="119"/>
      <c r="J9" s="119"/>
    </row>
    <row r="10" spans="1:10" x14ac:dyDescent="0.25">
      <c r="A10" s="66">
        <v>7</v>
      </c>
      <c r="B10" s="67" t="s">
        <v>109</v>
      </c>
      <c r="C10" s="68">
        <v>246907.2</v>
      </c>
      <c r="D10" s="69">
        <f t="shared" si="0"/>
        <v>4.0506406797169925</v>
      </c>
      <c r="E10" s="114"/>
      <c r="H10" s="119"/>
      <c r="I10" s="119"/>
      <c r="J10" s="119"/>
    </row>
    <row r="11" spans="1:10" x14ac:dyDescent="0.25">
      <c r="A11" s="66">
        <v>8</v>
      </c>
      <c r="B11" s="67" t="s">
        <v>282</v>
      </c>
      <c r="C11" s="68">
        <v>146598.72</v>
      </c>
      <c r="D11" s="69">
        <f t="shared" si="0"/>
        <v>2.4050280381715932</v>
      </c>
      <c r="E11" s="114"/>
      <c r="H11" s="119"/>
      <c r="I11" s="119"/>
      <c r="J11" s="119"/>
    </row>
    <row r="12" spans="1:10" x14ac:dyDescent="0.25">
      <c r="A12" s="66">
        <v>9</v>
      </c>
      <c r="B12" s="67" t="s">
        <v>673</v>
      </c>
      <c r="C12" s="68">
        <v>118069.28</v>
      </c>
      <c r="D12" s="69">
        <f t="shared" si="0"/>
        <v>1.9369877775654007</v>
      </c>
      <c r="E12" s="114"/>
      <c r="H12" s="119"/>
      <c r="I12" s="119"/>
      <c r="J12" s="119"/>
    </row>
    <row r="13" spans="1:10" x14ac:dyDescent="0.25">
      <c r="A13" s="66">
        <v>10</v>
      </c>
      <c r="B13" s="67" t="s">
        <v>284</v>
      </c>
      <c r="C13" s="68">
        <v>116451.66</v>
      </c>
      <c r="D13" s="69">
        <f t="shared" si="0"/>
        <v>1.9104498824520797</v>
      </c>
      <c r="E13" s="114"/>
      <c r="H13" s="119"/>
      <c r="I13" s="141"/>
      <c r="J13" s="141"/>
    </row>
    <row r="14" spans="1:10" x14ac:dyDescent="0.25">
      <c r="A14" s="70"/>
      <c r="B14" s="67" t="s">
        <v>285</v>
      </c>
      <c r="C14" s="68">
        <v>2475183.06</v>
      </c>
      <c r="D14" s="69">
        <f t="shared" si="0"/>
        <v>40.606661906102318</v>
      </c>
      <c r="E14" s="114"/>
      <c r="F14" s="59"/>
      <c r="H14" s="119"/>
      <c r="I14" s="119"/>
      <c r="J14" s="119"/>
    </row>
    <row r="15" spans="1:10" x14ac:dyDescent="0.25">
      <c r="A15" s="60"/>
      <c r="B15" s="66" t="s">
        <v>286</v>
      </c>
      <c r="C15" s="64">
        <f>SUM(C4:C14)</f>
        <v>6095509.8100000005</v>
      </c>
      <c r="D15" s="71">
        <f t="shared" si="0"/>
        <v>100</v>
      </c>
      <c r="H15" s="119"/>
      <c r="I15" s="119"/>
      <c r="J15" s="119"/>
    </row>
    <row r="16" spans="1:10" x14ac:dyDescent="0.25">
      <c r="A16" s="48" t="s">
        <v>298</v>
      </c>
      <c r="B16" s="72"/>
      <c r="C16" s="73"/>
      <c r="D16" s="74"/>
      <c r="H16" s="119"/>
      <c r="I16" s="119"/>
      <c r="J16" s="119"/>
    </row>
    <row r="17" spans="1:10" x14ac:dyDescent="0.25">
      <c r="A17" s="48" t="s">
        <v>129</v>
      </c>
      <c r="B17" s="72"/>
      <c r="C17" s="73"/>
      <c r="D17" s="74"/>
      <c r="H17" s="119"/>
      <c r="I17" s="119"/>
      <c r="J17" s="119"/>
    </row>
    <row r="18" spans="1:10" x14ac:dyDescent="0.25">
      <c r="A18" s="39" t="s">
        <v>744</v>
      </c>
      <c r="B18" s="72"/>
      <c r="C18" s="73"/>
      <c r="D18" s="74"/>
      <c r="H18" s="119"/>
      <c r="I18" s="119"/>
      <c r="J18" s="119"/>
    </row>
    <row r="19" spans="1:10" x14ac:dyDescent="0.25">
      <c r="A19" s="59"/>
      <c r="B19" s="72"/>
      <c r="C19" s="73"/>
      <c r="D19" s="74"/>
      <c r="H19" s="119"/>
      <c r="I19" s="119"/>
      <c r="J19" s="119"/>
    </row>
    <row r="20" spans="1:10" x14ac:dyDescent="0.25">
      <c r="A20" s="1" t="s">
        <v>294</v>
      </c>
      <c r="H20" s="119"/>
      <c r="I20" s="119"/>
      <c r="J20" s="119"/>
    </row>
    <row r="21" spans="1:10" x14ac:dyDescent="0.25">
      <c r="H21" s="119"/>
      <c r="I21" s="119"/>
      <c r="J21" s="119"/>
    </row>
    <row r="22" spans="1:10" ht="45" x14ac:dyDescent="0.25">
      <c r="A22" s="65"/>
      <c r="B22" s="65" t="s">
        <v>287</v>
      </c>
      <c r="C22" s="65" t="s">
        <v>288</v>
      </c>
      <c r="D22" s="65" t="s">
        <v>289</v>
      </c>
      <c r="H22" s="119"/>
      <c r="I22" s="119"/>
      <c r="J22" s="119"/>
    </row>
    <row r="23" spans="1:10" x14ac:dyDescent="0.25">
      <c r="A23" s="66">
        <v>1</v>
      </c>
      <c r="B23" s="67" t="s">
        <v>88</v>
      </c>
      <c r="C23" s="68">
        <v>545752.59</v>
      </c>
      <c r="D23" s="69">
        <f>C23/$C$34*100</f>
        <v>12.659728656410016</v>
      </c>
      <c r="E23" s="114"/>
      <c r="H23" s="119"/>
      <c r="I23" s="119"/>
      <c r="J23" s="119"/>
    </row>
    <row r="24" spans="1:10" x14ac:dyDescent="0.25">
      <c r="A24" s="66">
        <v>2</v>
      </c>
      <c r="B24" s="67" t="s">
        <v>93</v>
      </c>
      <c r="C24" s="68">
        <v>505395.97</v>
      </c>
      <c r="D24" s="69">
        <f t="shared" ref="D24:D33" si="1">C24/$C$34*100</f>
        <v>11.723583106116156</v>
      </c>
      <c r="E24" s="114"/>
      <c r="H24" s="119"/>
      <c r="I24" s="119"/>
      <c r="J24" s="119"/>
    </row>
    <row r="25" spans="1:10" x14ac:dyDescent="0.25">
      <c r="A25" s="66">
        <v>3</v>
      </c>
      <c r="B25" s="67" t="s">
        <v>94</v>
      </c>
      <c r="C25" s="68">
        <v>464678.29</v>
      </c>
      <c r="D25" s="69">
        <f t="shared" si="1"/>
        <v>10.779062109305984</v>
      </c>
      <c r="E25" s="114"/>
      <c r="H25" s="119"/>
      <c r="I25" s="119"/>
      <c r="J25" s="119"/>
    </row>
    <row r="26" spans="1:10" x14ac:dyDescent="0.25">
      <c r="A26" s="66">
        <v>4</v>
      </c>
      <c r="B26" s="67" t="s">
        <v>97</v>
      </c>
      <c r="C26" s="68">
        <v>212465.4</v>
      </c>
      <c r="D26" s="69">
        <f t="shared" si="1"/>
        <v>4.9285232212560208</v>
      </c>
      <c r="E26" s="114"/>
      <c r="H26" s="119"/>
      <c r="I26" s="119"/>
      <c r="J26" s="119"/>
    </row>
    <row r="27" spans="1:10" x14ac:dyDescent="0.25">
      <c r="A27" s="66">
        <v>5</v>
      </c>
      <c r="B27" s="67" t="s">
        <v>89</v>
      </c>
      <c r="C27" s="68">
        <v>194085.33</v>
      </c>
      <c r="D27" s="69">
        <f t="shared" si="1"/>
        <v>4.502163909088905</v>
      </c>
      <c r="E27" s="114"/>
      <c r="H27" s="119"/>
      <c r="I27" s="119"/>
      <c r="J27" s="119"/>
    </row>
    <row r="28" spans="1:10" x14ac:dyDescent="0.25">
      <c r="A28" s="66">
        <v>6</v>
      </c>
      <c r="B28" s="67" t="s">
        <v>95</v>
      </c>
      <c r="C28" s="68">
        <v>178808.62</v>
      </c>
      <c r="D28" s="69">
        <f t="shared" si="1"/>
        <v>4.1477927033330788</v>
      </c>
      <c r="E28" s="114"/>
      <c r="H28" s="119"/>
      <c r="I28" s="119"/>
      <c r="J28" s="119"/>
    </row>
    <row r="29" spans="1:10" x14ac:dyDescent="0.25">
      <c r="A29" s="66">
        <v>7</v>
      </c>
      <c r="B29" s="67" t="s">
        <v>90</v>
      </c>
      <c r="C29" s="68">
        <v>156838.41</v>
      </c>
      <c r="D29" s="69">
        <f t="shared" si="1"/>
        <v>3.6381535330923183</v>
      </c>
      <c r="E29" s="114"/>
      <c r="H29" s="119"/>
      <c r="I29" s="119"/>
      <c r="J29" s="119"/>
    </row>
    <row r="30" spans="1:10" x14ac:dyDescent="0.25">
      <c r="A30" s="66">
        <v>8</v>
      </c>
      <c r="B30" s="67" t="s">
        <v>290</v>
      </c>
      <c r="C30" s="68">
        <v>147786.07</v>
      </c>
      <c r="D30" s="69">
        <f t="shared" si="1"/>
        <v>3.4281679641634257</v>
      </c>
      <c r="E30" s="114"/>
      <c r="H30" s="119"/>
      <c r="I30" s="119"/>
      <c r="J30" s="119"/>
    </row>
    <row r="31" spans="1:10" x14ac:dyDescent="0.25">
      <c r="A31" s="66">
        <v>9</v>
      </c>
      <c r="B31" s="67" t="s">
        <v>473</v>
      </c>
      <c r="C31" s="68">
        <v>105989.66</v>
      </c>
      <c r="D31" s="69">
        <f t="shared" si="1"/>
        <v>2.4586238536864378</v>
      </c>
      <c r="E31" s="114"/>
      <c r="H31" s="119"/>
      <c r="I31" s="119"/>
      <c r="J31" s="119"/>
    </row>
    <row r="32" spans="1:10" x14ac:dyDescent="0.25">
      <c r="A32" s="66">
        <v>10</v>
      </c>
      <c r="B32" s="67" t="s">
        <v>292</v>
      </c>
      <c r="C32" s="68">
        <v>99121.9</v>
      </c>
      <c r="D32" s="69">
        <f t="shared" si="1"/>
        <v>2.2993136100514113</v>
      </c>
      <c r="E32" s="114"/>
      <c r="H32" s="119"/>
      <c r="I32" s="119"/>
      <c r="J32" s="119"/>
    </row>
    <row r="33" spans="1:10" x14ac:dyDescent="0.25">
      <c r="A33" s="70"/>
      <c r="B33" s="67" t="s">
        <v>98</v>
      </c>
      <c r="C33" s="68">
        <v>1700012.0999999999</v>
      </c>
      <c r="D33" s="69">
        <f t="shared" si="1"/>
        <v>39.434887333496242</v>
      </c>
      <c r="E33" s="114"/>
      <c r="H33" s="119"/>
      <c r="I33" s="119"/>
      <c r="J33" s="119"/>
    </row>
    <row r="34" spans="1:10" x14ac:dyDescent="0.25">
      <c r="A34" s="60"/>
      <c r="B34" s="66" t="s">
        <v>286</v>
      </c>
      <c r="C34" s="64">
        <f>SUM(C23:C33)</f>
        <v>4310934.34</v>
      </c>
      <c r="D34" s="71">
        <f>SUM(D23:D33)</f>
        <v>100</v>
      </c>
      <c r="H34" s="119"/>
      <c r="I34" s="119"/>
      <c r="J34" s="119"/>
    </row>
    <row r="35" spans="1:10" x14ac:dyDescent="0.25">
      <c r="A35" s="48" t="s">
        <v>298</v>
      </c>
      <c r="H35" s="119"/>
      <c r="I35" s="119"/>
      <c r="J35" s="119"/>
    </row>
    <row r="36" spans="1:10" x14ac:dyDescent="0.25">
      <c r="A36" s="48" t="s">
        <v>129</v>
      </c>
      <c r="H36" s="119"/>
      <c r="I36" s="119"/>
      <c r="J36" s="119"/>
    </row>
    <row r="37" spans="1:10" x14ac:dyDescent="0.25">
      <c r="A37" s="39" t="s">
        <v>744</v>
      </c>
      <c r="H37" s="119"/>
      <c r="I37" s="119"/>
      <c r="J37" s="119"/>
    </row>
    <row r="38" spans="1:10" x14ac:dyDescent="0.25">
      <c r="H38" s="119"/>
      <c r="I38" s="119"/>
      <c r="J38" s="119"/>
    </row>
    <row r="39" spans="1:10" x14ac:dyDescent="0.25">
      <c r="H39" s="119"/>
      <c r="I39" s="119"/>
      <c r="J39" s="119"/>
    </row>
    <row r="40" spans="1:10" x14ac:dyDescent="0.25">
      <c r="H40" s="119"/>
      <c r="I40" s="119"/>
      <c r="J40" s="119"/>
    </row>
    <row r="41" spans="1:10" x14ac:dyDescent="0.25">
      <c r="H41" s="119"/>
      <c r="I41" s="119"/>
      <c r="J41" s="119"/>
    </row>
    <row r="42" spans="1:10" x14ac:dyDescent="0.25">
      <c r="H42" s="119"/>
      <c r="I42" s="119"/>
      <c r="J42" s="119"/>
    </row>
    <row r="43" spans="1:10" x14ac:dyDescent="0.25">
      <c r="H43" s="119"/>
      <c r="I43" s="119"/>
      <c r="J43" s="119"/>
    </row>
    <row r="44" spans="1:10" x14ac:dyDescent="0.25">
      <c r="H44" s="119"/>
      <c r="I44" s="119"/>
      <c r="J44" s="119"/>
    </row>
    <row r="45" spans="1:10" x14ac:dyDescent="0.25">
      <c r="H45" s="119"/>
      <c r="I45" s="119"/>
      <c r="J45" s="119"/>
    </row>
    <row r="46" spans="1:10" x14ac:dyDescent="0.25">
      <c r="H46" s="119"/>
      <c r="I46" s="119"/>
      <c r="J46" s="119"/>
    </row>
    <row r="47" spans="1:10" x14ac:dyDescent="0.25">
      <c r="H47" s="119"/>
      <c r="I47" s="119"/>
      <c r="J47" s="119"/>
    </row>
    <row r="48" spans="1:10" x14ac:dyDescent="0.25">
      <c r="H48" s="119"/>
      <c r="I48" s="119"/>
      <c r="J48" s="119"/>
    </row>
    <row r="49" spans="8:10" x14ac:dyDescent="0.25">
      <c r="H49" s="119"/>
      <c r="I49" s="119"/>
      <c r="J49" s="119"/>
    </row>
    <row r="50" spans="8:10" x14ac:dyDescent="0.25">
      <c r="H50" s="119"/>
      <c r="I50" s="119"/>
      <c r="J50" s="119"/>
    </row>
    <row r="51" spans="8:10" x14ac:dyDescent="0.25">
      <c r="H51" s="119"/>
      <c r="I51" s="119"/>
      <c r="J51" s="119"/>
    </row>
    <row r="52" spans="8:10" x14ac:dyDescent="0.25">
      <c r="H52" s="119"/>
      <c r="I52" s="119"/>
      <c r="J52" s="119"/>
    </row>
    <row r="53" spans="8:10" x14ac:dyDescent="0.25">
      <c r="H53" s="119"/>
      <c r="I53" s="119"/>
      <c r="J53" s="119"/>
    </row>
    <row r="54" spans="8:10" x14ac:dyDescent="0.25">
      <c r="H54" s="119"/>
      <c r="I54" s="119"/>
      <c r="J54" s="119"/>
    </row>
    <row r="55" spans="8:10" x14ac:dyDescent="0.25">
      <c r="H55" s="119"/>
      <c r="I55" s="119"/>
      <c r="J55" s="119"/>
    </row>
    <row r="56" spans="8:10" x14ac:dyDescent="0.25">
      <c r="H56" s="119"/>
      <c r="I56" s="119"/>
      <c r="J56" s="119"/>
    </row>
    <row r="57" spans="8:10" x14ac:dyDescent="0.25">
      <c r="H57" s="119"/>
      <c r="I57" s="119"/>
      <c r="J57" s="119"/>
    </row>
    <row r="58" spans="8:10" x14ac:dyDescent="0.25">
      <c r="H58" s="119"/>
      <c r="I58" s="119"/>
      <c r="J58" s="119"/>
    </row>
    <row r="59" spans="8:10" x14ac:dyDescent="0.25">
      <c r="H59" s="119"/>
      <c r="I59" s="119"/>
      <c r="J59" s="119"/>
    </row>
    <row r="60" spans="8:10" x14ac:dyDescent="0.25">
      <c r="H60" s="119"/>
      <c r="I60" s="119"/>
      <c r="J60" s="119"/>
    </row>
    <row r="61" spans="8:10" x14ac:dyDescent="0.25">
      <c r="H61" s="119"/>
      <c r="I61" s="119"/>
      <c r="J61" s="119"/>
    </row>
    <row r="62" spans="8:10" x14ac:dyDescent="0.25">
      <c r="H62" s="119"/>
      <c r="I62" s="119"/>
      <c r="J62" s="119"/>
    </row>
    <row r="63" spans="8:10" x14ac:dyDescent="0.25">
      <c r="H63" s="119"/>
      <c r="I63" s="119"/>
      <c r="J63" s="119"/>
    </row>
    <row r="64" spans="8:10" x14ac:dyDescent="0.25">
      <c r="H64" s="119"/>
      <c r="I64" s="119"/>
      <c r="J64" s="119"/>
    </row>
    <row r="65" spans="8:10" x14ac:dyDescent="0.25">
      <c r="H65" s="119"/>
      <c r="I65" s="119"/>
      <c r="J65" s="119"/>
    </row>
    <row r="66" spans="8:10" x14ac:dyDescent="0.25">
      <c r="H66" s="119"/>
      <c r="I66" s="119"/>
      <c r="J66" s="119"/>
    </row>
    <row r="67" spans="8:10" x14ac:dyDescent="0.25">
      <c r="H67" s="119"/>
      <c r="I67" s="119"/>
      <c r="J67" s="119"/>
    </row>
    <row r="68" spans="8:10" x14ac:dyDescent="0.25">
      <c r="H68" s="119"/>
      <c r="I68" s="119"/>
      <c r="J68" s="119"/>
    </row>
    <row r="69" spans="8:10" x14ac:dyDescent="0.25">
      <c r="H69" s="119"/>
      <c r="I69" s="119"/>
      <c r="J69" s="119"/>
    </row>
    <row r="70" spans="8:10" x14ac:dyDescent="0.25">
      <c r="H70" s="119"/>
      <c r="I70" s="119"/>
      <c r="J70" s="119"/>
    </row>
    <row r="71" spans="8:10" x14ac:dyDescent="0.25">
      <c r="H71" s="119"/>
      <c r="I71" s="119"/>
      <c r="J71" s="119"/>
    </row>
    <row r="72" spans="8:10" x14ac:dyDescent="0.25">
      <c r="H72" s="119"/>
      <c r="I72" s="119"/>
      <c r="J72" s="119"/>
    </row>
    <row r="73" spans="8:10" x14ac:dyDescent="0.25">
      <c r="H73" s="119"/>
      <c r="I73" s="119"/>
      <c r="J73" s="119"/>
    </row>
    <row r="74" spans="8:10" x14ac:dyDescent="0.25">
      <c r="H74" s="119"/>
      <c r="I74" s="119"/>
      <c r="J74" s="119"/>
    </row>
    <row r="75" spans="8:10" x14ac:dyDescent="0.25">
      <c r="H75" s="119"/>
      <c r="I75" s="119"/>
      <c r="J75" s="119"/>
    </row>
    <row r="76" spans="8:10" x14ac:dyDescent="0.25">
      <c r="H76" s="119"/>
      <c r="I76" s="119"/>
      <c r="J76" s="119"/>
    </row>
    <row r="77" spans="8:10" x14ac:dyDescent="0.25">
      <c r="H77" s="119"/>
      <c r="I77" s="119"/>
      <c r="J77" s="119"/>
    </row>
    <row r="78" spans="8:10" x14ac:dyDescent="0.25">
      <c r="H78" s="119"/>
      <c r="I78" s="119"/>
      <c r="J78" s="119"/>
    </row>
    <row r="79" spans="8:10" x14ac:dyDescent="0.25">
      <c r="H79" s="119"/>
      <c r="I79" s="119"/>
      <c r="J79" s="119"/>
    </row>
    <row r="80" spans="8:10" x14ac:dyDescent="0.25">
      <c r="H80" s="119"/>
      <c r="I80" s="119"/>
      <c r="J80" s="119"/>
    </row>
    <row r="81" spans="8:10" x14ac:dyDescent="0.25">
      <c r="H81" s="119"/>
      <c r="I81" s="119"/>
      <c r="J81" s="119"/>
    </row>
    <row r="82" spans="8:10" x14ac:dyDescent="0.25">
      <c r="H82" s="119"/>
      <c r="I82" s="119"/>
      <c r="J82" s="119"/>
    </row>
    <row r="83" spans="8:10" x14ac:dyDescent="0.25">
      <c r="H83" s="119"/>
      <c r="I83" s="119"/>
      <c r="J83" s="119"/>
    </row>
    <row r="84" spans="8:10" x14ac:dyDescent="0.25">
      <c r="H84" s="119"/>
      <c r="I84" s="119"/>
      <c r="J84" s="119"/>
    </row>
    <row r="85" spans="8:10" x14ac:dyDescent="0.25">
      <c r="H85" s="119"/>
      <c r="I85" s="119"/>
      <c r="J85" s="119"/>
    </row>
    <row r="86" spans="8:10" x14ac:dyDescent="0.25">
      <c r="H86" s="119"/>
      <c r="I86" s="119"/>
      <c r="J86" s="119"/>
    </row>
    <row r="87" spans="8:10" x14ac:dyDescent="0.25">
      <c r="H87" s="119"/>
      <c r="I87" s="119"/>
      <c r="J87" s="119"/>
    </row>
    <row r="88" spans="8:10" x14ac:dyDescent="0.25">
      <c r="H88" s="119"/>
      <c r="I88" s="119"/>
      <c r="J88" s="119"/>
    </row>
    <row r="89" spans="8:10" x14ac:dyDescent="0.25">
      <c r="H89" s="119"/>
      <c r="I89" s="119"/>
      <c r="J89" s="119"/>
    </row>
    <row r="90" spans="8:10" x14ac:dyDescent="0.25">
      <c r="H90" s="119"/>
      <c r="I90" s="119"/>
      <c r="J90" s="119"/>
    </row>
    <row r="91" spans="8:10" x14ac:dyDescent="0.25">
      <c r="H91" s="119"/>
      <c r="I91" s="119"/>
      <c r="J91" s="119"/>
    </row>
    <row r="92" spans="8:10" x14ac:dyDescent="0.25">
      <c r="H92" s="119"/>
      <c r="I92" s="119"/>
      <c r="J92" s="119"/>
    </row>
    <row r="93" spans="8:10" x14ac:dyDescent="0.25">
      <c r="H93" s="119"/>
      <c r="I93" s="119"/>
      <c r="J93" s="119"/>
    </row>
    <row r="94" spans="8:10" x14ac:dyDescent="0.25">
      <c r="H94" s="119"/>
      <c r="I94" s="119"/>
      <c r="J94" s="119"/>
    </row>
    <row r="95" spans="8:10" x14ac:dyDescent="0.25">
      <c r="H95" s="119"/>
      <c r="I95" s="119"/>
      <c r="J95" s="119"/>
    </row>
    <row r="96" spans="8:10" x14ac:dyDescent="0.25">
      <c r="H96" s="119"/>
      <c r="I96" s="119"/>
      <c r="J96" s="119"/>
    </row>
    <row r="97" spans="8:10" x14ac:dyDescent="0.25">
      <c r="H97" s="119"/>
      <c r="I97" s="119"/>
      <c r="J97" s="119"/>
    </row>
    <row r="98" spans="8:10" x14ac:dyDescent="0.25">
      <c r="H98" s="119"/>
      <c r="I98" s="119"/>
      <c r="J98" s="119"/>
    </row>
    <row r="99" spans="8:10" x14ac:dyDescent="0.25">
      <c r="H99" s="119"/>
      <c r="I99" s="119"/>
      <c r="J99" s="119"/>
    </row>
    <row r="100" spans="8:10" x14ac:dyDescent="0.25">
      <c r="H100" s="119"/>
      <c r="I100" s="119"/>
      <c r="J100" s="119"/>
    </row>
    <row r="101" spans="8:10" x14ac:dyDescent="0.25">
      <c r="H101" s="119"/>
      <c r="I101" s="119"/>
      <c r="J101" s="119"/>
    </row>
    <row r="102" spans="8:10" x14ac:dyDescent="0.25">
      <c r="H102" s="119"/>
      <c r="I102" s="119"/>
      <c r="J102" s="119"/>
    </row>
    <row r="103" spans="8:10" x14ac:dyDescent="0.25">
      <c r="H103" s="119"/>
      <c r="I103" s="119"/>
      <c r="J103" s="119"/>
    </row>
    <row r="104" spans="8:10" x14ac:dyDescent="0.25">
      <c r="H104" s="119"/>
      <c r="I104" s="119"/>
      <c r="J104" s="119"/>
    </row>
    <row r="105" spans="8:10" x14ac:dyDescent="0.25">
      <c r="H105" s="119"/>
      <c r="I105" s="119"/>
      <c r="J105" s="119"/>
    </row>
    <row r="106" spans="8:10" x14ac:dyDescent="0.25">
      <c r="H106" s="119"/>
      <c r="I106" s="119"/>
      <c r="J106" s="119"/>
    </row>
    <row r="107" spans="8:10" x14ac:dyDescent="0.25">
      <c r="H107" s="119"/>
      <c r="I107" s="119"/>
      <c r="J107" s="119"/>
    </row>
    <row r="108" spans="8:10" x14ac:dyDescent="0.25">
      <c r="H108" s="119"/>
      <c r="I108" s="119"/>
      <c r="J108" s="119"/>
    </row>
    <row r="109" spans="8:10" x14ac:dyDescent="0.25">
      <c r="H109" s="119"/>
      <c r="I109" s="119"/>
      <c r="J109" s="119"/>
    </row>
    <row r="110" spans="8:10" x14ac:dyDescent="0.25">
      <c r="H110" s="119"/>
      <c r="I110" s="119"/>
      <c r="J110" s="119"/>
    </row>
    <row r="111" spans="8:10" x14ac:dyDescent="0.25">
      <c r="H111" s="119"/>
      <c r="I111" s="119"/>
      <c r="J111" s="119"/>
    </row>
    <row r="112" spans="8:10" x14ac:dyDescent="0.25">
      <c r="H112" s="119"/>
      <c r="I112" s="119"/>
      <c r="J112" s="119"/>
    </row>
    <row r="113" spans="8:10" x14ac:dyDescent="0.25">
      <c r="H113" s="119"/>
      <c r="I113" s="119"/>
      <c r="J113" s="119"/>
    </row>
    <row r="114" spans="8:10" x14ac:dyDescent="0.25">
      <c r="H114" s="119"/>
      <c r="I114" s="119"/>
      <c r="J114" s="119"/>
    </row>
    <row r="115" spans="8:10" x14ac:dyDescent="0.25">
      <c r="H115" s="119"/>
      <c r="I115" s="119"/>
      <c r="J115" s="119"/>
    </row>
    <row r="116" spans="8:10" x14ac:dyDescent="0.25">
      <c r="H116" s="119"/>
      <c r="I116" s="119"/>
      <c r="J116" s="119"/>
    </row>
    <row r="117" spans="8:10" x14ac:dyDescent="0.25">
      <c r="H117" s="119"/>
      <c r="I117" s="119"/>
      <c r="J117" s="119"/>
    </row>
    <row r="118" spans="8:10" x14ac:dyDescent="0.25">
      <c r="H118" s="119"/>
      <c r="I118" s="119"/>
      <c r="J118" s="119"/>
    </row>
    <row r="119" spans="8:10" x14ac:dyDescent="0.25">
      <c r="H119" s="119"/>
      <c r="I119" s="119"/>
      <c r="J119" s="119"/>
    </row>
    <row r="120" spans="8:10" x14ac:dyDescent="0.25">
      <c r="H120" s="119"/>
      <c r="I120" s="119"/>
      <c r="J120" s="119"/>
    </row>
    <row r="121" spans="8:10" x14ac:dyDescent="0.25">
      <c r="H121" s="119"/>
      <c r="I121" s="119"/>
      <c r="J121" s="119"/>
    </row>
    <row r="122" spans="8:10" x14ac:dyDescent="0.25">
      <c r="H122" s="119"/>
      <c r="I122" s="119"/>
      <c r="J122" s="119"/>
    </row>
    <row r="123" spans="8:10" x14ac:dyDescent="0.25">
      <c r="H123" s="119"/>
      <c r="I123" s="119"/>
      <c r="J123" s="119"/>
    </row>
    <row r="124" spans="8:10" x14ac:dyDescent="0.25">
      <c r="H124" s="119"/>
      <c r="I124" s="119"/>
      <c r="J124" s="119"/>
    </row>
    <row r="125" spans="8:10" x14ac:dyDescent="0.25">
      <c r="H125" s="119"/>
      <c r="I125" s="119"/>
      <c r="J125" s="119"/>
    </row>
    <row r="126" spans="8:10" x14ac:dyDescent="0.25">
      <c r="H126" s="119"/>
      <c r="I126" s="119"/>
      <c r="J126" s="119"/>
    </row>
    <row r="127" spans="8:10" x14ac:dyDescent="0.25">
      <c r="H127" s="119"/>
      <c r="I127" s="119"/>
      <c r="J127" s="119"/>
    </row>
    <row r="128" spans="8:10" x14ac:dyDescent="0.25">
      <c r="H128" s="119"/>
      <c r="I128" s="119"/>
      <c r="J128" s="119"/>
    </row>
    <row r="129" spans="8:10" x14ac:dyDescent="0.25">
      <c r="H129" s="119"/>
      <c r="I129" s="119"/>
      <c r="J129" s="119"/>
    </row>
    <row r="130" spans="8:10" x14ac:dyDescent="0.25">
      <c r="H130" s="119"/>
      <c r="I130" s="119"/>
      <c r="J130" s="119"/>
    </row>
    <row r="131" spans="8:10" x14ac:dyDescent="0.25">
      <c r="H131" s="119"/>
      <c r="I131" s="119"/>
      <c r="J131" s="119"/>
    </row>
    <row r="132" spans="8:10" x14ac:dyDescent="0.25">
      <c r="H132" s="119"/>
      <c r="I132" s="119"/>
      <c r="J132" s="119"/>
    </row>
    <row r="133" spans="8:10" x14ac:dyDescent="0.25">
      <c r="H133" s="119"/>
      <c r="I133" s="119"/>
      <c r="J133" s="119"/>
    </row>
    <row r="134" spans="8:10" x14ac:dyDescent="0.25">
      <c r="H134" s="119"/>
      <c r="I134" s="119"/>
      <c r="J134" s="119"/>
    </row>
    <row r="135" spans="8:10" x14ac:dyDescent="0.25">
      <c r="H135" s="119"/>
      <c r="I135" s="119"/>
      <c r="J135" s="119"/>
    </row>
    <row r="136" spans="8:10" x14ac:dyDescent="0.25">
      <c r="H136" s="119"/>
      <c r="I136" s="119"/>
      <c r="J136" s="119"/>
    </row>
    <row r="137" spans="8:10" x14ac:dyDescent="0.25">
      <c r="H137" s="119"/>
      <c r="I137" s="119"/>
      <c r="J137" s="119"/>
    </row>
    <row r="138" spans="8:10" x14ac:dyDescent="0.25">
      <c r="H138" s="119"/>
      <c r="I138" s="119"/>
      <c r="J138" s="119"/>
    </row>
    <row r="139" spans="8:10" x14ac:dyDescent="0.25">
      <c r="H139" s="119"/>
      <c r="I139" s="119"/>
      <c r="J139" s="119"/>
    </row>
    <row r="140" spans="8:10" x14ac:dyDescent="0.25">
      <c r="H140" s="119"/>
      <c r="I140" s="119"/>
      <c r="J140" s="119"/>
    </row>
    <row r="141" spans="8:10" x14ac:dyDescent="0.25">
      <c r="H141" s="119"/>
      <c r="I141" s="119"/>
      <c r="J141" s="119"/>
    </row>
    <row r="142" spans="8:10" x14ac:dyDescent="0.25">
      <c r="H142" s="119"/>
      <c r="I142" s="119"/>
      <c r="J142" s="119"/>
    </row>
    <row r="143" spans="8:10" x14ac:dyDescent="0.25">
      <c r="H143" s="119"/>
      <c r="I143" s="119"/>
      <c r="J143" s="119"/>
    </row>
    <row r="144" spans="8:10" x14ac:dyDescent="0.25">
      <c r="H144" s="119"/>
      <c r="I144" s="119"/>
      <c r="J144" s="119"/>
    </row>
    <row r="145" spans="8:10" x14ac:dyDescent="0.25">
      <c r="H145" s="119"/>
      <c r="I145" s="119"/>
      <c r="J145" s="119"/>
    </row>
    <row r="146" spans="8:10" x14ac:dyDescent="0.25">
      <c r="H146" s="119"/>
      <c r="I146" s="119"/>
      <c r="J146" s="119"/>
    </row>
    <row r="147" spans="8:10" x14ac:dyDescent="0.25">
      <c r="H147" s="119"/>
      <c r="I147" s="119"/>
      <c r="J147" s="119"/>
    </row>
    <row r="148" spans="8:10" x14ac:dyDescent="0.25">
      <c r="H148" s="119"/>
      <c r="I148" s="119"/>
      <c r="J148" s="119"/>
    </row>
    <row r="149" spans="8:10" x14ac:dyDescent="0.25">
      <c r="H149" s="119"/>
      <c r="I149" s="119"/>
      <c r="J149" s="119"/>
    </row>
    <row r="150" spans="8:10" x14ac:dyDescent="0.25">
      <c r="H150" s="119"/>
      <c r="I150" s="119"/>
      <c r="J150" s="119"/>
    </row>
    <row r="151" spans="8:10" x14ac:dyDescent="0.25">
      <c r="H151" s="119"/>
      <c r="I151" s="119"/>
      <c r="J151" s="119"/>
    </row>
    <row r="152" spans="8:10" x14ac:dyDescent="0.25">
      <c r="H152" s="119"/>
      <c r="I152" s="119"/>
      <c r="J152" s="119"/>
    </row>
    <row r="153" spans="8:10" x14ac:dyDescent="0.25">
      <c r="H153" s="119"/>
      <c r="I153" s="119"/>
      <c r="J153" s="119"/>
    </row>
    <row r="154" spans="8:10" x14ac:dyDescent="0.25">
      <c r="H154" s="119"/>
      <c r="I154" s="119"/>
      <c r="J154" s="119"/>
    </row>
    <row r="155" spans="8:10" x14ac:dyDescent="0.25">
      <c r="H155" s="119"/>
      <c r="I155" s="119"/>
      <c r="J155" s="119"/>
    </row>
    <row r="156" spans="8:10" x14ac:dyDescent="0.25">
      <c r="H156" s="119"/>
      <c r="I156" s="119"/>
      <c r="J156" s="119"/>
    </row>
    <row r="157" spans="8:10" x14ac:dyDescent="0.25">
      <c r="H157" s="119"/>
      <c r="I157" s="119"/>
      <c r="J157" s="119"/>
    </row>
    <row r="158" spans="8:10" x14ac:dyDescent="0.25">
      <c r="H158" s="119"/>
      <c r="I158" s="119"/>
      <c r="J158" s="119"/>
    </row>
    <row r="159" spans="8:10" x14ac:dyDescent="0.25">
      <c r="H159" s="119"/>
      <c r="I159" s="119"/>
      <c r="J159" s="119"/>
    </row>
    <row r="160" spans="8:10" x14ac:dyDescent="0.25">
      <c r="H160" s="119"/>
      <c r="I160" s="119"/>
      <c r="J160" s="119"/>
    </row>
    <row r="161" spans="8:10" x14ac:dyDescent="0.25">
      <c r="H161" s="119"/>
      <c r="I161" s="119"/>
      <c r="J161" s="119"/>
    </row>
    <row r="162" spans="8:10" x14ac:dyDescent="0.25">
      <c r="H162" s="119"/>
      <c r="I162" s="119"/>
      <c r="J162" s="119"/>
    </row>
    <row r="163" spans="8:10" x14ac:dyDescent="0.25">
      <c r="H163" s="119"/>
      <c r="I163" s="119"/>
      <c r="J163" s="119"/>
    </row>
    <row r="164" spans="8:10" x14ac:dyDescent="0.25">
      <c r="H164" s="119"/>
      <c r="I164" s="119"/>
      <c r="J164" s="119"/>
    </row>
    <row r="165" spans="8:10" x14ac:dyDescent="0.25">
      <c r="H165" s="119"/>
      <c r="I165" s="119"/>
      <c r="J165" s="119"/>
    </row>
    <row r="166" spans="8:10" x14ac:dyDescent="0.25">
      <c r="H166" s="119"/>
      <c r="I166" s="119"/>
      <c r="J166" s="119"/>
    </row>
    <row r="167" spans="8:10" x14ac:dyDescent="0.25">
      <c r="H167" s="119"/>
      <c r="I167" s="119"/>
      <c r="J167" s="119"/>
    </row>
    <row r="168" spans="8:10" x14ac:dyDescent="0.25">
      <c r="H168" s="119"/>
      <c r="I168" s="119"/>
      <c r="J168" s="119"/>
    </row>
    <row r="169" spans="8:10" x14ac:dyDescent="0.25">
      <c r="H169" s="119"/>
      <c r="I169" s="119"/>
      <c r="J169" s="119"/>
    </row>
    <row r="170" spans="8:10" x14ac:dyDescent="0.25">
      <c r="H170" s="119"/>
      <c r="I170" s="119"/>
      <c r="J170" s="119"/>
    </row>
    <row r="171" spans="8:10" x14ac:dyDescent="0.25">
      <c r="H171" s="119"/>
      <c r="I171" s="119"/>
      <c r="J171" s="119"/>
    </row>
    <row r="172" spans="8:10" x14ac:dyDescent="0.25">
      <c r="H172" s="119"/>
      <c r="I172" s="119"/>
      <c r="J172" s="119"/>
    </row>
    <row r="173" spans="8:10" x14ac:dyDescent="0.25">
      <c r="H173" s="119"/>
      <c r="I173" s="119"/>
      <c r="J173" s="119"/>
    </row>
    <row r="174" spans="8:10" x14ac:dyDescent="0.25">
      <c r="H174" s="119"/>
      <c r="I174" s="119"/>
      <c r="J174" s="119"/>
    </row>
    <row r="175" spans="8:10" x14ac:dyDescent="0.25">
      <c r="H175" s="119"/>
      <c r="I175" s="119"/>
      <c r="J175" s="119"/>
    </row>
    <row r="176" spans="8:10" x14ac:dyDescent="0.25">
      <c r="H176" s="119"/>
      <c r="I176" s="119"/>
      <c r="J176" s="119"/>
    </row>
    <row r="177" spans="8:10" x14ac:dyDescent="0.25">
      <c r="H177" s="119"/>
      <c r="I177" s="119"/>
      <c r="J177" s="119"/>
    </row>
    <row r="178" spans="8:10" x14ac:dyDescent="0.25">
      <c r="H178" s="119"/>
      <c r="I178" s="119"/>
      <c r="J178" s="119"/>
    </row>
    <row r="179" spans="8:10" x14ac:dyDescent="0.25">
      <c r="H179" s="119"/>
      <c r="I179" s="119"/>
      <c r="J179" s="119"/>
    </row>
    <row r="180" spans="8:10" x14ac:dyDescent="0.25">
      <c r="H180" s="119"/>
      <c r="I180" s="119"/>
      <c r="J180" s="119"/>
    </row>
    <row r="181" spans="8:10" x14ac:dyDescent="0.25">
      <c r="H181" s="119"/>
      <c r="I181" s="119"/>
      <c r="J181" s="119"/>
    </row>
    <row r="182" spans="8:10" x14ac:dyDescent="0.25">
      <c r="H182" s="119"/>
      <c r="I182" s="119"/>
      <c r="J182" s="119"/>
    </row>
    <row r="183" spans="8:10" x14ac:dyDescent="0.25">
      <c r="H183" s="119"/>
      <c r="I183" s="119"/>
      <c r="J183" s="119"/>
    </row>
    <row r="184" spans="8:10" x14ac:dyDescent="0.25">
      <c r="H184" s="119"/>
      <c r="I184" s="119"/>
      <c r="J184" s="119"/>
    </row>
    <row r="185" spans="8:10" x14ac:dyDescent="0.25">
      <c r="H185" s="119"/>
      <c r="I185" s="119"/>
      <c r="J185" s="119"/>
    </row>
    <row r="186" spans="8:10" x14ac:dyDescent="0.25">
      <c r="H186" s="119"/>
      <c r="I186" s="119"/>
      <c r="J186" s="119"/>
    </row>
    <row r="187" spans="8:10" x14ac:dyDescent="0.25">
      <c r="H187" s="119"/>
      <c r="I187" s="119"/>
      <c r="J187" s="119"/>
    </row>
    <row r="188" spans="8:10" x14ac:dyDescent="0.25">
      <c r="H188" s="119"/>
      <c r="I188" s="119"/>
      <c r="J188" s="119"/>
    </row>
    <row r="189" spans="8:10" x14ac:dyDescent="0.25">
      <c r="H189" s="119"/>
      <c r="I189" s="119"/>
      <c r="J189" s="119"/>
    </row>
    <row r="190" spans="8:10" x14ac:dyDescent="0.25">
      <c r="H190" s="119"/>
      <c r="I190" s="119"/>
      <c r="J190" s="119"/>
    </row>
    <row r="191" spans="8:10" x14ac:dyDescent="0.25">
      <c r="H191" s="119"/>
      <c r="I191" s="119"/>
      <c r="J191" s="119"/>
    </row>
    <row r="192" spans="8:10" x14ac:dyDescent="0.25">
      <c r="H192" s="119"/>
      <c r="I192" s="119"/>
      <c r="J192" s="119"/>
    </row>
    <row r="193" spans="8:10" x14ac:dyDescent="0.25">
      <c r="H193" s="119"/>
      <c r="I193" s="119"/>
      <c r="J193" s="119"/>
    </row>
    <row r="194" spans="8:10" x14ac:dyDescent="0.25">
      <c r="H194" s="119"/>
      <c r="I194" s="119"/>
      <c r="J194" s="119"/>
    </row>
    <row r="195" spans="8:10" x14ac:dyDescent="0.25">
      <c r="H195" s="119"/>
      <c r="I195" s="119"/>
      <c r="J195" s="119"/>
    </row>
    <row r="196" spans="8:10" x14ac:dyDescent="0.25">
      <c r="H196" s="119"/>
      <c r="I196" s="119"/>
      <c r="J196" s="1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/>
  </sheetViews>
  <sheetFormatPr baseColWidth="10" defaultRowHeight="15" x14ac:dyDescent="0.25"/>
  <cols>
    <col min="1" max="1" width="18.140625" style="97" customWidth="1"/>
    <col min="2" max="4" width="15.28515625" style="97" bestFit="1" customWidth="1"/>
    <col min="5" max="16384" width="11.42578125" style="97"/>
  </cols>
  <sheetData>
    <row r="1" spans="1:4" x14ac:dyDescent="0.25">
      <c r="A1" s="96" t="s">
        <v>0</v>
      </c>
    </row>
    <row r="2" spans="1:4" x14ac:dyDescent="0.25">
      <c r="A2" s="98" t="s">
        <v>69</v>
      </c>
    </row>
    <row r="3" spans="1:4" x14ac:dyDescent="0.25">
      <c r="B3" s="37" t="s">
        <v>1</v>
      </c>
      <c r="C3" s="38" t="s">
        <v>2</v>
      </c>
      <c r="D3" s="113" t="s">
        <v>85</v>
      </c>
    </row>
    <row r="4" spans="1:4" x14ac:dyDescent="0.25">
      <c r="A4" s="8" t="s">
        <v>3</v>
      </c>
      <c r="B4" s="4">
        <v>27074.95</v>
      </c>
      <c r="C4" s="4">
        <v>25747.37</v>
      </c>
      <c r="D4" s="11">
        <f>B4+C4</f>
        <v>52822.32</v>
      </c>
    </row>
    <row r="5" spans="1:4" x14ac:dyDescent="0.25">
      <c r="A5" s="9" t="s">
        <v>4</v>
      </c>
      <c r="B5" s="4">
        <v>55533.65</v>
      </c>
      <c r="C5" s="4">
        <v>53295.55</v>
      </c>
      <c r="D5" s="12">
        <f t="shared" ref="D5:D28" si="0">B5+C5</f>
        <v>108829.20000000001</v>
      </c>
    </row>
    <row r="6" spans="1:4" x14ac:dyDescent="0.25">
      <c r="A6" s="9" t="s">
        <v>5</v>
      </c>
      <c r="B6" s="4">
        <v>71914.350000000006</v>
      </c>
      <c r="C6" s="4">
        <v>70517.899999999994</v>
      </c>
      <c r="D6" s="12">
        <f t="shared" si="0"/>
        <v>142432.25</v>
      </c>
    </row>
    <row r="7" spans="1:4" x14ac:dyDescent="0.25">
      <c r="A7" s="9" t="s">
        <v>6</v>
      </c>
      <c r="B7" s="4">
        <v>108899.08</v>
      </c>
      <c r="C7" s="4">
        <v>98110.23</v>
      </c>
      <c r="D7" s="12">
        <f t="shared" si="0"/>
        <v>207009.31</v>
      </c>
    </row>
    <row r="8" spans="1:4" x14ac:dyDescent="0.25">
      <c r="A8" s="9" t="s">
        <v>7</v>
      </c>
      <c r="B8" s="4">
        <v>144920.26999999999</v>
      </c>
      <c r="C8" s="4">
        <v>160201.91</v>
      </c>
      <c r="D8" s="12">
        <f t="shared" si="0"/>
        <v>305122.18</v>
      </c>
    </row>
    <row r="9" spans="1:4" x14ac:dyDescent="0.25">
      <c r="A9" s="9" t="s">
        <v>8</v>
      </c>
      <c r="B9" s="4">
        <v>195841.96</v>
      </c>
      <c r="C9" s="4">
        <v>236356.61</v>
      </c>
      <c r="D9" s="12">
        <f t="shared" si="0"/>
        <v>432198.56999999995</v>
      </c>
    </row>
    <row r="10" spans="1:4" x14ac:dyDescent="0.25">
      <c r="A10" s="9" t="s">
        <v>9</v>
      </c>
      <c r="B10" s="4">
        <v>246166.89</v>
      </c>
      <c r="C10" s="4">
        <v>297381.45</v>
      </c>
      <c r="D10" s="12">
        <f t="shared" si="0"/>
        <v>543548.34000000008</v>
      </c>
    </row>
    <row r="11" spans="1:4" x14ac:dyDescent="0.25">
      <c r="A11" s="9" t="s">
        <v>10</v>
      </c>
      <c r="B11" s="4">
        <v>285151.78000000003</v>
      </c>
      <c r="C11" s="4">
        <v>314656.05</v>
      </c>
      <c r="D11" s="12">
        <f t="shared" si="0"/>
        <v>599807.83000000007</v>
      </c>
    </row>
    <row r="12" spans="1:4" x14ac:dyDescent="0.25">
      <c r="A12" s="9" t="s">
        <v>11</v>
      </c>
      <c r="B12" s="4">
        <v>290250.61</v>
      </c>
      <c r="C12" s="4">
        <v>299922.33</v>
      </c>
      <c r="D12" s="12">
        <f t="shared" si="0"/>
        <v>590172.93999999994</v>
      </c>
    </row>
    <row r="13" spans="1:4" x14ac:dyDescent="0.25">
      <c r="A13" s="9" t="s">
        <v>12</v>
      </c>
      <c r="B13" s="4">
        <v>282203.18</v>
      </c>
      <c r="C13" s="4">
        <v>286517.51</v>
      </c>
      <c r="D13" s="12">
        <f t="shared" si="0"/>
        <v>568720.68999999994</v>
      </c>
    </row>
    <row r="14" spans="1:4" x14ac:dyDescent="0.25">
      <c r="A14" s="9" t="s">
        <v>13</v>
      </c>
      <c r="B14" s="4">
        <v>263520.12</v>
      </c>
      <c r="C14" s="4">
        <v>269001.37</v>
      </c>
      <c r="D14" s="12">
        <f t="shared" si="0"/>
        <v>532521.49</v>
      </c>
    </row>
    <row r="15" spans="1:4" x14ac:dyDescent="0.25">
      <c r="A15" s="9" t="s">
        <v>14</v>
      </c>
      <c r="B15" s="4">
        <v>223845.1</v>
      </c>
      <c r="C15" s="4">
        <v>244252</v>
      </c>
      <c r="D15" s="12">
        <f t="shared" si="0"/>
        <v>468097.1</v>
      </c>
    </row>
    <row r="16" spans="1:4" x14ac:dyDescent="0.25">
      <c r="A16" s="9" t="s">
        <v>15</v>
      </c>
      <c r="B16" s="4">
        <v>209284.5</v>
      </c>
      <c r="C16" s="4">
        <v>219202.52</v>
      </c>
      <c r="D16" s="12">
        <f t="shared" si="0"/>
        <v>428487.02</v>
      </c>
    </row>
    <row r="17" spans="1:4" x14ac:dyDescent="0.25">
      <c r="A17" s="9" t="s">
        <v>16</v>
      </c>
      <c r="B17" s="4">
        <v>196878.91</v>
      </c>
      <c r="C17" s="4">
        <v>177976.1</v>
      </c>
      <c r="D17" s="12">
        <f t="shared" si="0"/>
        <v>374855.01</v>
      </c>
    </row>
    <row r="18" spans="1:4" x14ac:dyDescent="0.25">
      <c r="A18" s="9" t="s">
        <v>17</v>
      </c>
      <c r="B18" s="4">
        <v>147331.44</v>
      </c>
      <c r="C18" s="4">
        <v>125807.67999999999</v>
      </c>
      <c r="D18" s="12">
        <f t="shared" si="0"/>
        <v>273139.12</v>
      </c>
    </row>
    <row r="19" spans="1:4" x14ac:dyDescent="0.25">
      <c r="A19" s="9" t="s">
        <v>18</v>
      </c>
      <c r="B19" s="4">
        <v>104576.72</v>
      </c>
      <c r="C19" s="4">
        <v>96173.02</v>
      </c>
      <c r="D19" s="12">
        <f t="shared" si="0"/>
        <v>200749.74</v>
      </c>
    </row>
    <row r="20" spans="1:4" x14ac:dyDescent="0.25">
      <c r="A20" s="9" t="s">
        <v>19</v>
      </c>
      <c r="B20" s="4">
        <v>65923.75</v>
      </c>
      <c r="C20" s="4">
        <v>70695.39</v>
      </c>
      <c r="D20" s="12">
        <f t="shared" si="0"/>
        <v>136619.14000000001</v>
      </c>
    </row>
    <row r="21" spans="1:4" x14ac:dyDescent="0.25">
      <c r="A21" s="9" t="s">
        <v>20</v>
      </c>
      <c r="B21" s="4">
        <v>33516.15</v>
      </c>
      <c r="C21" s="4">
        <v>47029.1</v>
      </c>
      <c r="D21" s="12">
        <f t="shared" si="0"/>
        <v>80545.25</v>
      </c>
    </row>
    <row r="22" spans="1:4" x14ac:dyDescent="0.25">
      <c r="A22" s="9" t="s">
        <v>21</v>
      </c>
      <c r="B22" s="4">
        <v>12485.84</v>
      </c>
      <c r="C22" s="4">
        <v>26230.05</v>
      </c>
      <c r="D22" s="12">
        <f t="shared" si="0"/>
        <v>38715.89</v>
      </c>
    </row>
    <row r="23" spans="1:4" x14ac:dyDescent="0.25">
      <c r="A23" s="9" t="s">
        <v>22</v>
      </c>
      <c r="B23" s="4">
        <v>2457.91</v>
      </c>
      <c r="C23" s="4">
        <v>6950.32</v>
      </c>
      <c r="D23" s="12">
        <f t="shared" si="0"/>
        <v>9408.23</v>
      </c>
    </row>
    <row r="24" spans="1:4" x14ac:dyDescent="0.25">
      <c r="A24" s="9" t="s">
        <v>23</v>
      </c>
      <c r="B24" s="4">
        <v>301.32</v>
      </c>
      <c r="C24" s="4">
        <v>1119.31</v>
      </c>
      <c r="D24" s="12">
        <f t="shared" si="0"/>
        <v>1420.6299999999999</v>
      </c>
    </row>
    <row r="25" spans="1:4" x14ac:dyDescent="0.25">
      <c r="A25" s="9" t="s">
        <v>24</v>
      </c>
      <c r="B25" s="4">
        <v>46.69</v>
      </c>
      <c r="C25" s="4">
        <v>121.22</v>
      </c>
      <c r="D25" s="12">
        <f t="shared" si="0"/>
        <v>167.91</v>
      </c>
    </row>
    <row r="26" spans="1:4" x14ac:dyDescent="0.25">
      <c r="A26" s="9" t="s">
        <v>25</v>
      </c>
      <c r="B26" s="4">
        <v>39.4</v>
      </c>
      <c r="C26" s="4">
        <v>44.85</v>
      </c>
      <c r="D26" s="12">
        <f t="shared" si="0"/>
        <v>84.25</v>
      </c>
    </row>
    <row r="27" spans="1:4" x14ac:dyDescent="0.25">
      <c r="A27" s="9" t="s">
        <v>26</v>
      </c>
      <c r="B27" s="4">
        <v>14.9</v>
      </c>
      <c r="C27" s="4">
        <v>20.48</v>
      </c>
      <c r="D27" s="12">
        <f t="shared" si="0"/>
        <v>35.380000000000003</v>
      </c>
    </row>
    <row r="28" spans="1:4" x14ac:dyDescent="0.25">
      <c r="A28" s="9" t="s">
        <v>27</v>
      </c>
      <c r="B28" s="4">
        <v>0</v>
      </c>
      <c r="C28" s="4">
        <v>0</v>
      </c>
      <c r="D28" s="12">
        <f t="shared" si="0"/>
        <v>0</v>
      </c>
    </row>
    <row r="29" spans="1:4" x14ac:dyDescent="0.25">
      <c r="A29" s="7" t="s">
        <v>85</v>
      </c>
      <c r="B29" s="10">
        <f>SUM(B4:B28)</f>
        <v>2968179.4699999997</v>
      </c>
      <c r="C29" s="10">
        <f>SUM(C4:C28)</f>
        <v>3127330.3200000008</v>
      </c>
      <c r="D29" s="13">
        <f>SUM(D4:D28)</f>
        <v>6095509.79</v>
      </c>
    </row>
    <row r="30" spans="1:4" x14ac:dyDescent="0.25">
      <c r="A30" s="99" t="s">
        <v>297</v>
      </c>
      <c r="B30" s="40"/>
      <c r="C30" s="40"/>
      <c r="D30" s="40"/>
    </row>
    <row r="31" spans="1:4" x14ac:dyDescent="0.25">
      <c r="A31" s="99" t="s">
        <v>129</v>
      </c>
      <c r="B31" s="40"/>
      <c r="C31" s="40"/>
      <c r="D31" s="40"/>
    </row>
    <row r="32" spans="1:4" x14ac:dyDescent="0.25">
      <c r="A32" s="39" t="s">
        <v>744</v>
      </c>
      <c r="B32" s="40"/>
      <c r="C32" s="40"/>
      <c r="D32" s="40"/>
    </row>
    <row r="34" spans="1:4" x14ac:dyDescent="0.25">
      <c r="A34" s="98" t="s">
        <v>70</v>
      </c>
    </row>
    <row r="35" spans="1:4" x14ac:dyDescent="0.25">
      <c r="B35" s="37" t="s">
        <v>1</v>
      </c>
      <c r="C35" s="38" t="s">
        <v>2</v>
      </c>
      <c r="D35" s="6" t="s">
        <v>85</v>
      </c>
    </row>
    <row r="36" spans="1:4" x14ac:dyDescent="0.25">
      <c r="A36" s="8" t="s">
        <v>3</v>
      </c>
      <c r="B36" s="4">
        <v>1880801.26</v>
      </c>
      <c r="C36" s="4">
        <v>1801731.53</v>
      </c>
      <c r="D36" s="11">
        <f>B36+C36</f>
        <v>3682532.79</v>
      </c>
    </row>
    <row r="37" spans="1:4" x14ac:dyDescent="0.25">
      <c r="A37" s="9" t="s">
        <v>4</v>
      </c>
      <c r="B37" s="4">
        <v>1983136.92</v>
      </c>
      <c r="C37" s="4">
        <v>1894043.83</v>
      </c>
      <c r="D37" s="12">
        <f t="shared" ref="D37:D60" si="1">B37+C37</f>
        <v>3877180.75</v>
      </c>
    </row>
    <row r="38" spans="1:4" x14ac:dyDescent="0.25">
      <c r="A38" s="9" t="s">
        <v>5</v>
      </c>
      <c r="B38" s="4">
        <v>1956741.82</v>
      </c>
      <c r="C38" s="4">
        <v>1867022.2</v>
      </c>
      <c r="D38" s="12">
        <f t="shared" si="1"/>
        <v>3823764.02</v>
      </c>
    </row>
    <row r="39" spans="1:4" x14ac:dyDescent="0.25">
      <c r="A39" s="9" t="s">
        <v>6</v>
      </c>
      <c r="B39" s="4">
        <v>1905136.44</v>
      </c>
      <c r="C39" s="4">
        <v>1809624.84</v>
      </c>
      <c r="D39" s="12">
        <f t="shared" si="1"/>
        <v>3714761.2800000003</v>
      </c>
    </row>
    <row r="40" spans="1:4" x14ac:dyDescent="0.25">
      <c r="A40" s="9" t="s">
        <v>7</v>
      </c>
      <c r="B40" s="4">
        <v>1707704.93</v>
      </c>
      <c r="C40" s="4">
        <v>1652465.16</v>
      </c>
      <c r="D40" s="12">
        <f t="shared" si="1"/>
        <v>3360170.09</v>
      </c>
    </row>
    <row r="41" spans="1:4" x14ac:dyDescent="0.25">
      <c r="A41" s="9" t="s">
        <v>8</v>
      </c>
      <c r="B41" s="4">
        <v>1678899.18</v>
      </c>
      <c r="C41" s="4">
        <v>1683498.6</v>
      </c>
      <c r="D41" s="12">
        <f t="shared" si="1"/>
        <v>3362397.7800000003</v>
      </c>
    </row>
    <row r="42" spans="1:4" x14ac:dyDescent="0.25">
      <c r="A42" s="9" t="s">
        <v>9</v>
      </c>
      <c r="B42" s="4">
        <v>1700223.23</v>
      </c>
      <c r="C42" s="4">
        <v>1730790.01</v>
      </c>
      <c r="D42" s="12">
        <f t="shared" si="1"/>
        <v>3431013.24</v>
      </c>
    </row>
    <row r="43" spans="1:4" x14ac:dyDescent="0.25">
      <c r="A43" s="9" t="s">
        <v>10</v>
      </c>
      <c r="B43" s="4">
        <v>1687616.8</v>
      </c>
      <c r="C43" s="4">
        <v>1708465.32</v>
      </c>
      <c r="D43" s="12">
        <f t="shared" si="1"/>
        <v>3396082.12</v>
      </c>
    </row>
    <row r="44" spans="1:4" x14ac:dyDescent="0.25">
      <c r="A44" s="9" t="s">
        <v>11</v>
      </c>
      <c r="B44" s="4">
        <v>1829356.86</v>
      </c>
      <c r="C44" s="4">
        <v>1849716.06</v>
      </c>
      <c r="D44" s="12">
        <f t="shared" si="1"/>
        <v>3679072.92</v>
      </c>
    </row>
    <row r="45" spans="1:4" x14ac:dyDescent="0.25">
      <c r="A45" s="9" t="s">
        <v>12</v>
      </c>
      <c r="B45" s="4">
        <v>1870240.01</v>
      </c>
      <c r="C45" s="4">
        <v>1915711.57</v>
      </c>
      <c r="D45" s="12">
        <f t="shared" si="1"/>
        <v>3785951.58</v>
      </c>
    </row>
    <row r="46" spans="1:4" x14ac:dyDescent="0.25">
      <c r="A46" s="9" t="s">
        <v>13</v>
      </c>
      <c r="B46" s="4">
        <v>1859188.41</v>
      </c>
      <c r="C46" s="4">
        <v>1935521.57</v>
      </c>
      <c r="D46" s="12">
        <f t="shared" si="1"/>
        <v>3794709.98</v>
      </c>
    </row>
    <row r="47" spans="1:4" x14ac:dyDescent="0.25">
      <c r="A47" s="9" t="s">
        <v>14</v>
      </c>
      <c r="B47" s="4">
        <v>1777181.47</v>
      </c>
      <c r="C47" s="4">
        <v>1882854.76</v>
      </c>
      <c r="D47" s="12">
        <f t="shared" si="1"/>
        <v>3660036.23</v>
      </c>
    </row>
    <row r="48" spans="1:4" x14ac:dyDescent="0.25">
      <c r="A48" s="9" t="s">
        <v>15</v>
      </c>
      <c r="B48" s="4">
        <v>1691742.92</v>
      </c>
      <c r="C48" s="4">
        <v>1853523.58</v>
      </c>
      <c r="D48" s="12">
        <f t="shared" si="1"/>
        <v>3545266.5</v>
      </c>
    </row>
    <row r="49" spans="1:4" x14ac:dyDescent="0.25">
      <c r="A49" s="9" t="s">
        <v>16</v>
      </c>
      <c r="B49" s="4">
        <v>1577089.57</v>
      </c>
      <c r="C49" s="4">
        <v>1786197.03</v>
      </c>
      <c r="D49" s="12">
        <f t="shared" si="1"/>
        <v>3363286.6</v>
      </c>
    </row>
    <row r="50" spans="1:4" x14ac:dyDescent="0.25">
      <c r="A50" s="9" t="s">
        <v>17</v>
      </c>
      <c r="B50" s="4">
        <v>1052733.6100000001</v>
      </c>
      <c r="C50" s="4">
        <v>1264867.98</v>
      </c>
      <c r="D50" s="12">
        <f t="shared" si="1"/>
        <v>2317601.59</v>
      </c>
    </row>
    <row r="51" spans="1:4" x14ac:dyDescent="0.25">
      <c r="A51" s="9" t="s">
        <v>18</v>
      </c>
      <c r="B51" s="4">
        <v>832942.85</v>
      </c>
      <c r="C51" s="4">
        <v>1114921.5</v>
      </c>
      <c r="D51" s="12">
        <f t="shared" si="1"/>
        <v>1947864.35</v>
      </c>
    </row>
    <row r="52" spans="1:4" x14ac:dyDescent="0.25">
      <c r="A52" s="9" t="s">
        <v>19</v>
      </c>
      <c r="B52" s="4">
        <v>670266.66</v>
      </c>
      <c r="C52" s="4">
        <v>1054713.57</v>
      </c>
      <c r="D52" s="12">
        <f t="shared" si="1"/>
        <v>1724980.23</v>
      </c>
    </row>
    <row r="53" spans="1:4" x14ac:dyDescent="0.25">
      <c r="A53" s="9" t="s">
        <v>20</v>
      </c>
      <c r="B53" s="4">
        <v>399824.77</v>
      </c>
      <c r="C53" s="4">
        <v>793096.59</v>
      </c>
      <c r="D53" s="12">
        <f t="shared" si="1"/>
        <v>1192921.3599999999</v>
      </c>
    </row>
    <row r="54" spans="1:4" x14ac:dyDescent="0.25">
      <c r="A54" s="9" t="s">
        <v>21</v>
      </c>
      <c r="B54" s="4">
        <v>155419.75</v>
      </c>
      <c r="C54" s="4">
        <v>416959.99</v>
      </c>
      <c r="D54" s="12">
        <f t="shared" si="1"/>
        <v>572379.74</v>
      </c>
    </row>
    <row r="55" spans="1:4" x14ac:dyDescent="0.25">
      <c r="A55" s="9" t="s">
        <v>22</v>
      </c>
      <c r="B55" s="4">
        <v>24526.59</v>
      </c>
      <c r="C55" s="4">
        <v>95879.94</v>
      </c>
      <c r="D55" s="12">
        <f t="shared" si="1"/>
        <v>120406.53</v>
      </c>
    </row>
    <row r="56" spans="1:4" x14ac:dyDescent="0.25">
      <c r="A56" s="9" t="s">
        <v>23</v>
      </c>
      <c r="B56" s="4">
        <v>2605.9</v>
      </c>
      <c r="C56" s="4">
        <v>15375.53</v>
      </c>
      <c r="D56" s="12">
        <f t="shared" si="1"/>
        <v>17981.43</v>
      </c>
    </row>
    <row r="57" spans="1:4" x14ac:dyDescent="0.25">
      <c r="A57" s="9" t="s">
        <v>24</v>
      </c>
      <c r="B57" s="4">
        <v>288.82</v>
      </c>
      <c r="C57" s="4">
        <v>1219.68</v>
      </c>
      <c r="D57" s="12">
        <f t="shared" si="1"/>
        <v>1508.5</v>
      </c>
    </row>
    <row r="58" spans="1:4" x14ac:dyDescent="0.25">
      <c r="A58" s="9" t="s">
        <v>25</v>
      </c>
      <c r="B58" s="4">
        <v>238.3</v>
      </c>
      <c r="C58" s="4">
        <v>266.70999999999998</v>
      </c>
      <c r="D58" s="12">
        <f t="shared" si="1"/>
        <v>505.01</v>
      </c>
    </row>
    <row r="59" spans="1:4" x14ac:dyDescent="0.25">
      <c r="A59" s="9" t="s">
        <v>26</v>
      </c>
      <c r="B59" s="4">
        <v>427.26</v>
      </c>
      <c r="C59" s="4">
        <v>393</v>
      </c>
      <c r="D59" s="12">
        <f t="shared" si="1"/>
        <v>820.26</v>
      </c>
    </row>
    <row r="60" spans="1:4" x14ac:dyDescent="0.25">
      <c r="A60" s="9" t="s">
        <v>27</v>
      </c>
      <c r="B60" s="4">
        <v>9.5500000000000007</v>
      </c>
      <c r="C60" s="4">
        <v>7.03</v>
      </c>
      <c r="D60" s="12">
        <f t="shared" si="1"/>
        <v>16.580000000000002</v>
      </c>
    </row>
    <row r="61" spans="1:4" x14ac:dyDescent="0.25">
      <c r="A61" s="7" t="s">
        <v>85</v>
      </c>
      <c r="B61" s="10">
        <f>SUM(B36:B60)</f>
        <v>28244343.880000003</v>
      </c>
      <c r="C61" s="10">
        <f>SUM(C36:C60)</f>
        <v>30128867.580000006</v>
      </c>
      <c r="D61" s="13">
        <f>SUM(D36:D60)</f>
        <v>58373211.459999993</v>
      </c>
    </row>
    <row r="62" spans="1:4" x14ac:dyDescent="0.25">
      <c r="A62" s="99" t="s">
        <v>129</v>
      </c>
      <c r="B62" s="40"/>
      <c r="C62" s="40"/>
      <c r="D62" s="40"/>
    </row>
    <row r="63" spans="1:4" x14ac:dyDescent="0.25">
      <c r="A63" s="39" t="s">
        <v>744</v>
      </c>
      <c r="B63" s="40"/>
      <c r="C63" s="40"/>
      <c r="D63" s="40"/>
    </row>
    <row r="65" spans="1:4" x14ac:dyDescent="0.25">
      <c r="A65" s="98" t="s">
        <v>28</v>
      </c>
    </row>
    <row r="66" spans="1:4" x14ac:dyDescent="0.25">
      <c r="B66" s="37" t="s">
        <v>1</v>
      </c>
      <c r="C66" s="38" t="s">
        <v>2</v>
      </c>
      <c r="D66" s="6" t="s">
        <v>85</v>
      </c>
    </row>
    <row r="67" spans="1:4" x14ac:dyDescent="0.25">
      <c r="A67" s="8" t="s">
        <v>3</v>
      </c>
      <c r="B67" s="4">
        <f>B4+B36</f>
        <v>1907876.21</v>
      </c>
      <c r="C67" s="4">
        <f>C4+C36</f>
        <v>1827478.9000000001</v>
      </c>
      <c r="D67" s="11">
        <f>D4+D36</f>
        <v>3735355.11</v>
      </c>
    </row>
    <row r="68" spans="1:4" x14ac:dyDescent="0.25">
      <c r="A68" s="9" t="s">
        <v>4</v>
      </c>
      <c r="B68" s="4">
        <f t="shared" ref="B68:D68" si="2">B5+B37</f>
        <v>2038670.5699999998</v>
      </c>
      <c r="C68" s="4">
        <f t="shared" si="2"/>
        <v>1947339.3800000001</v>
      </c>
      <c r="D68" s="12">
        <f t="shared" si="2"/>
        <v>3986009.95</v>
      </c>
    </row>
    <row r="69" spans="1:4" x14ac:dyDescent="0.25">
      <c r="A69" s="9" t="s">
        <v>5</v>
      </c>
      <c r="B69" s="4">
        <f t="shared" ref="B69:D69" si="3">B6+B38</f>
        <v>2028656.1700000002</v>
      </c>
      <c r="C69" s="4">
        <f t="shared" si="3"/>
        <v>1937540.0999999999</v>
      </c>
      <c r="D69" s="12">
        <f t="shared" si="3"/>
        <v>3966196.27</v>
      </c>
    </row>
    <row r="70" spans="1:4" x14ac:dyDescent="0.25">
      <c r="A70" s="9" t="s">
        <v>6</v>
      </c>
      <c r="B70" s="4">
        <f t="shared" ref="B70:D70" si="4">B7+B39</f>
        <v>2014035.52</v>
      </c>
      <c r="C70" s="4">
        <f t="shared" si="4"/>
        <v>1907735.07</v>
      </c>
      <c r="D70" s="12">
        <f t="shared" si="4"/>
        <v>3921770.5900000003</v>
      </c>
    </row>
    <row r="71" spans="1:4" x14ac:dyDescent="0.25">
      <c r="A71" s="9" t="s">
        <v>7</v>
      </c>
      <c r="B71" s="4">
        <f t="shared" ref="B71:D71" si="5">B8+B40</f>
        <v>1852625.2</v>
      </c>
      <c r="C71" s="4">
        <f t="shared" si="5"/>
        <v>1812667.0699999998</v>
      </c>
      <c r="D71" s="12">
        <f t="shared" si="5"/>
        <v>3665292.27</v>
      </c>
    </row>
    <row r="72" spans="1:4" x14ac:dyDescent="0.25">
      <c r="A72" s="9" t="s">
        <v>8</v>
      </c>
      <c r="B72" s="4">
        <f t="shared" ref="B72:D72" si="6">B9+B41</f>
        <v>1874741.14</v>
      </c>
      <c r="C72" s="4">
        <f t="shared" si="6"/>
        <v>1919855.21</v>
      </c>
      <c r="D72" s="12">
        <f t="shared" si="6"/>
        <v>3794596.35</v>
      </c>
    </row>
    <row r="73" spans="1:4" x14ac:dyDescent="0.25">
      <c r="A73" s="9" t="s">
        <v>9</v>
      </c>
      <c r="B73" s="4">
        <f t="shared" ref="B73:D73" si="7">B10+B42</f>
        <v>1946390.12</v>
      </c>
      <c r="C73" s="4">
        <f t="shared" si="7"/>
        <v>2028171.46</v>
      </c>
      <c r="D73" s="12">
        <f t="shared" si="7"/>
        <v>3974561.58</v>
      </c>
    </row>
    <row r="74" spans="1:4" x14ac:dyDescent="0.25">
      <c r="A74" s="9" t="s">
        <v>10</v>
      </c>
      <c r="B74" s="4">
        <f t="shared" ref="B74:D74" si="8">B11+B43</f>
        <v>1972768.58</v>
      </c>
      <c r="C74" s="4">
        <f t="shared" si="8"/>
        <v>2023121.37</v>
      </c>
      <c r="D74" s="12">
        <f t="shared" si="8"/>
        <v>3995889.95</v>
      </c>
    </row>
    <row r="75" spans="1:4" x14ac:dyDescent="0.25">
      <c r="A75" s="9" t="s">
        <v>11</v>
      </c>
      <c r="B75" s="4">
        <f t="shared" ref="B75:D75" si="9">B12+B44</f>
        <v>2119607.4700000002</v>
      </c>
      <c r="C75" s="4">
        <f t="shared" si="9"/>
        <v>2149638.39</v>
      </c>
      <c r="D75" s="12">
        <f t="shared" si="9"/>
        <v>4269245.8599999994</v>
      </c>
    </row>
    <row r="76" spans="1:4" x14ac:dyDescent="0.25">
      <c r="A76" s="9" t="s">
        <v>12</v>
      </c>
      <c r="B76" s="4">
        <f t="shared" ref="B76:D76" si="10">B13+B45</f>
        <v>2152443.19</v>
      </c>
      <c r="C76" s="4">
        <f t="shared" si="10"/>
        <v>2202229.08</v>
      </c>
      <c r="D76" s="12">
        <f t="shared" si="10"/>
        <v>4354672.2699999996</v>
      </c>
    </row>
    <row r="77" spans="1:4" x14ac:dyDescent="0.25">
      <c r="A77" s="9" t="s">
        <v>13</v>
      </c>
      <c r="B77" s="4">
        <f t="shared" ref="B77:D77" si="11">B14+B46</f>
        <v>2122708.5299999998</v>
      </c>
      <c r="C77" s="4">
        <f t="shared" si="11"/>
        <v>2204522.94</v>
      </c>
      <c r="D77" s="12">
        <f t="shared" si="11"/>
        <v>4327231.47</v>
      </c>
    </row>
    <row r="78" spans="1:4" x14ac:dyDescent="0.25">
      <c r="A78" s="9" t="s">
        <v>14</v>
      </c>
      <c r="B78" s="4">
        <f t="shared" ref="B78:D78" si="12">B15+B47</f>
        <v>2001026.57</v>
      </c>
      <c r="C78" s="4">
        <f t="shared" si="12"/>
        <v>2127106.7599999998</v>
      </c>
      <c r="D78" s="12">
        <f t="shared" si="12"/>
        <v>4128133.33</v>
      </c>
    </row>
    <row r="79" spans="1:4" x14ac:dyDescent="0.25">
      <c r="A79" s="9" t="s">
        <v>15</v>
      </c>
      <c r="B79" s="4">
        <f t="shared" ref="B79:D79" si="13">B16+B48</f>
        <v>1901027.42</v>
      </c>
      <c r="C79" s="4">
        <f t="shared" si="13"/>
        <v>2072726.1</v>
      </c>
      <c r="D79" s="12">
        <f t="shared" si="13"/>
        <v>3973753.52</v>
      </c>
    </row>
    <row r="80" spans="1:4" x14ac:dyDescent="0.25">
      <c r="A80" s="9" t="s">
        <v>16</v>
      </c>
      <c r="B80" s="4">
        <f t="shared" ref="B80:D80" si="14">B17+B49</f>
        <v>1773968.48</v>
      </c>
      <c r="C80" s="4">
        <f t="shared" si="14"/>
        <v>1964173.1300000001</v>
      </c>
      <c r="D80" s="12">
        <f t="shared" si="14"/>
        <v>3738141.6100000003</v>
      </c>
    </row>
    <row r="81" spans="1:4" x14ac:dyDescent="0.25">
      <c r="A81" s="9" t="s">
        <v>17</v>
      </c>
      <c r="B81" s="4">
        <f t="shared" ref="B81:D81" si="15">B18+B50</f>
        <v>1200065.05</v>
      </c>
      <c r="C81" s="4">
        <f t="shared" si="15"/>
        <v>1390675.66</v>
      </c>
      <c r="D81" s="12">
        <f t="shared" si="15"/>
        <v>2590740.71</v>
      </c>
    </row>
    <row r="82" spans="1:4" x14ac:dyDescent="0.25">
      <c r="A82" s="9" t="s">
        <v>18</v>
      </c>
      <c r="B82" s="4">
        <f t="shared" ref="B82:D82" si="16">B19+B51</f>
        <v>937519.57</v>
      </c>
      <c r="C82" s="4">
        <f t="shared" si="16"/>
        <v>1211094.52</v>
      </c>
      <c r="D82" s="12">
        <f t="shared" si="16"/>
        <v>2148614.09</v>
      </c>
    </row>
    <row r="83" spans="1:4" x14ac:dyDescent="0.25">
      <c r="A83" s="9" t="s">
        <v>19</v>
      </c>
      <c r="B83" s="4">
        <f t="shared" ref="B83:D83" si="17">B20+B52</f>
        <v>736190.41</v>
      </c>
      <c r="C83" s="4">
        <f t="shared" si="17"/>
        <v>1125408.96</v>
      </c>
      <c r="D83" s="12">
        <f t="shared" si="17"/>
        <v>1861599.37</v>
      </c>
    </row>
    <row r="84" spans="1:4" x14ac:dyDescent="0.25">
      <c r="A84" s="9" t="s">
        <v>20</v>
      </c>
      <c r="B84" s="4">
        <f t="shared" ref="B84:D84" si="18">B21+B53</f>
        <v>433340.92000000004</v>
      </c>
      <c r="C84" s="4">
        <f t="shared" si="18"/>
        <v>840125.69</v>
      </c>
      <c r="D84" s="12">
        <f t="shared" si="18"/>
        <v>1273466.6099999999</v>
      </c>
    </row>
    <row r="85" spans="1:4" x14ac:dyDescent="0.25">
      <c r="A85" s="9" t="s">
        <v>21</v>
      </c>
      <c r="B85" s="4">
        <f t="shared" ref="B85:D85" si="19">B22+B54</f>
        <v>167905.59</v>
      </c>
      <c r="C85" s="4">
        <f t="shared" si="19"/>
        <v>443190.04</v>
      </c>
      <c r="D85" s="12">
        <f t="shared" si="19"/>
        <v>611095.63</v>
      </c>
    </row>
    <row r="86" spans="1:4" x14ac:dyDescent="0.25">
      <c r="A86" s="9" t="s">
        <v>22</v>
      </c>
      <c r="B86" s="4">
        <f t="shared" ref="B86:D86" si="20">B23+B55</f>
        <v>26984.5</v>
      </c>
      <c r="C86" s="4">
        <f t="shared" si="20"/>
        <v>102830.26000000001</v>
      </c>
      <c r="D86" s="12">
        <f t="shared" si="20"/>
        <v>129814.76</v>
      </c>
    </row>
    <row r="87" spans="1:4" x14ac:dyDescent="0.25">
      <c r="A87" s="9" t="s">
        <v>23</v>
      </c>
      <c r="B87" s="4">
        <f t="shared" ref="B87:D87" si="21">B24+B56</f>
        <v>2907.2200000000003</v>
      </c>
      <c r="C87" s="4">
        <f t="shared" si="21"/>
        <v>16494.84</v>
      </c>
      <c r="D87" s="12">
        <f t="shared" si="21"/>
        <v>19402.060000000001</v>
      </c>
    </row>
    <row r="88" spans="1:4" x14ac:dyDescent="0.25">
      <c r="A88" s="9" t="s">
        <v>24</v>
      </c>
      <c r="B88" s="4">
        <f t="shared" ref="B88:D88" si="22">B25+B57</f>
        <v>335.51</v>
      </c>
      <c r="C88" s="4">
        <f t="shared" si="22"/>
        <v>1340.9</v>
      </c>
      <c r="D88" s="12">
        <f t="shared" si="22"/>
        <v>1676.41</v>
      </c>
    </row>
    <row r="89" spans="1:4" x14ac:dyDescent="0.25">
      <c r="A89" s="9" t="s">
        <v>25</v>
      </c>
      <c r="B89" s="4">
        <f t="shared" ref="B89:D89" si="23">B26+B58</f>
        <v>277.7</v>
      </c>
      <c r="C89" s="4">
        <f t="shared" si="23"/>
        <v>311.56</v>
      </c>
      <c r="D89" s="12">
        <f t="shared" si="23"/>
        <v>589.26</v>
      </c>
    </row>
    <row r="90" spans="1:4" x14ac:dyDescent="0.25">
      <c r="A90" s="9" t="s">
        <v>26</v>
      </c>
      <c r="B90" s="4">
        <f t="shared" ref="B90:D90" si="24">B27+B59</f>
        <v>442.15999999999997</v>
      </c>
      <c r="C90" s="4">
        <f t="shared" si="24"/>
        <v>413.48</v>
      </c>
      <c r="D90" s="12">
        <f t="shared" si="24"/>
        <v>855.64</v>
      </c>
    </row>
    <row r="91" spans="1:4" x14ac:dyDescent="0.25">
      <c r="A91" s="9" t="s">
        <v>27</v>
      </c>
      <c r="B91" s="4">
        <f t="shared" ref="B91:D91" si="25">B28+B60</f>
        <v>9.5500000000000007</v>
      </c>
      <c r="C91" s="4">
        <f t="shared" si="25"/>
        <v>7.03</v>
      </c>
      <c r="D91" s="12">
        <f t="shared" si="25"/>
        <v>16.580000000000002</v>
      </c>
    </row>
    <row r="92" spans="1:4" x14ac:dyDescent="0.25">
      <c r="A92" s="7" t="s">
        <v>85</v>
      </c>
      <c r="B92" s="10">
        <f>B29+B61</f>
        <v>31212523.350000001</v>
      </c>
      <c r="C92" s="10">
        <f>C29+C61</f>
        <v>33256197.900000006</v>
      </c>
      <c r="D92" s="13">
        <f>D29+D61</f>
        <v>64468721.249999993</v>
      </c>
    </row>
    <row r="93" spans="1:4" x14ac:dyDescent="0.25">
      <c r="A93" s="99" t="s">
        <v>129</v>
      </c>
      <c r="B93" s="40"/>
      <c r="C93" s="40"/>
      <c r="D93" s="40"/>
    </row>
    <row r="94" spans="1:4" x14ac:dyDescent="0.25">
      <c r="A94" s="39" t="s">
        <v>744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/>
  </sheetViews>
  <sheetFormatPr baseColWidth="10" defaultRowHeight="15" x14ac:dyDescent="0.25"/>
  <cols>
    <col min="1" max="1" width="16.7109375" style="104" customWidth="1"/>
    <col min="2" max="10" width="17.85546875" style="104" customWidth="1"/>
    <col min="11" max="16384" width="11.42578125" style="104"/>
  </cols>
  <sheetData>
    <row r="1" spans="1:10" x14ac:dyDescent="0.25">
      <c r="A1" s="96" t="s">
        <v>29</v>
      </c>
    </row>
    <row r="2" spans="1:10" x14ac:dyDescent="0.25">
      <c r="A2" s="98" t="s">
        <v>69</v>
      </c>
    </row>
    <row r="3" spans="1:10" ht="47.25" customHeight="1" x14ac:dyDescent="0.25">
      <c r="B3" s="105" t="s">
        <v>41</v>
      </c>
      <c r="C3" s="106" t="s">
        <v>42</v>
      </c>
      <c r="D3" s="106" t="s">
        <v>38</v>
      </c>
      <c r="E3" s="106" t="s">
        <v>43</v>
      </c>
      <c r="F3" s="106" t="s">
        <v>44</v>
      </c>
      <c r="G3" s="106" t="s">
        <v>39</v>
      </c>
      <c r="H3" s="106" t="s">
        <v>40</v>
      </c>
      <c r="I3" s="106" t="s">
        <v>45</v>
      </c>
      <c r="J3" s="107" t="s">
        <v>85</v>
      </c>
    </row>
    <row r="4" spans="1:10" x14ac:dyDescent="0.25">
      <c r="A4" s="108" t="s">
        <v>35</v>
      </c>
      <c r="B4" s="18">
        <f>Pop2_H!B4+Pop2_F!B4</f>
        <v>295697.82</v>
      </c>
      <c r="C4" s="4">
        <f>Pop2_H!C4+Pop2_F!C4</f>
        <v>4845.7099999999991</v>
      </c>
      <c r="D4" s="4">
        <f>Pop2_H!D4+Pop2_F!D4</f>
        <v>16.82</v>
      </c>
      <c r="E4" s="4">
        <f>Pop2_H!E4+Pop2_F!E4</f>
        <v>2</v>
      </c>
      <c r="F4" s="4">
        <f>Pop2_H!F4+Pop2_F!F4</f>
        <v>8.7200000000000006</v>
      </c>
      <c r="G4" s="4">
        <f>Pop2_H!G4+Pop2_F!G4</f>
        <v>323.03999999999996</v>
      </c>
      <c r="H4" s="4">
        <f>Pop2_H!H4+Pop2_F!H4</f>
        <v>7.08</v>
      </c>
      <c r="I4" s="4">
        <f>Pop2_H!I4+Pop2_F!I4</f>
        <v>1516.63</v>
      </c>
      <c r="J4" s="12">
        <f>Pop2_H!J4+Pop2_F!J4</f>
        <v>302417.82</v>
      </c>
    </row>
    <row r="5" spans="1:10" x14ac:dyDescent="0.25">
      <c r="A5" s="109" t="s">
        <v>36</v>
      </c>
      <c r="B5" s="18">
        <f>Pop2_H!B5+Pop2_F!B5</f>
        <v>189775.62</v>
      </c>
      <c r="C5" s="4">
        <f>Pop2_H!C5+Pop2_F!C5</f>
        <v>7333.7699999999995</v>
      </c>
      <c r="D5" s="4">
        <f>Pop2_H!D5+Pop2_F!D5</f>
        <v>54.09</v>
      </c>
      <c r="E5" s="4">
        <f>Pop2_H!E5+Pop2_F!E5</f>
        <v>159.84</v>
      </c>
      <c r="F5" s="4">
        <f>Pop2_H!F5+Pop2_F!F5</f>
        <v>5883.4400000000005</v>
      </c>
      <c r="G5" s="4">
        <f>Pop2_H!G5+Pop2_F!G5</f>
        <v>211.04</v>
      </c>
      <c r="H5" s="4">
        <f>Pop2_H!H5+Pop2_F!H5</f>
        <v>513.42999999999995</v>
      </c>
      <c r="I5" s="4">
        <f>Pop2_H!I5+Pop2_F!I5</f>
        <v>2541.0700000000002</v>
      </c>
      <c r="J5" s="12">
        <f>Pop2_H!J5+Pop2_F!J5</f>
        <v>206472.3</v>
      </c>
    </row>
    <row r="6" spans="1:10" x14ac:dyDescent="0.25">
      <c r="A6" s="109" t="s">
        <v>30</v>
      </c>
      <c r="B6" s="18">
        <f>Pop2_H!B6+Pop2_F!B6</f>
        <v>275428.3</v>
      </c>
      <c r="C6" s="4">
        <f>Pop2_H!C6+Pop2_F!C6</f>
        <v>6558.23</v>
      </c>
      <c r="D6" s="4">
        <f>Pop2_H!D6+Pop2_F!D6</f>
        <v>282.97000000000003</v>
      </c>
      <c r="E6" s="4">
        <f>Pop2_H!E6+Pop2_F!E6</f>
        <v>1452.29</v>
      </c>
      <c r="F6" s="4">
        <f>Pop2_H!F6+Pop2_F!F6</f>
        <v>15844.61</v>
      </c>
      <c r="G6" s="4">
        <f>Pop2_H!G6+Pop2_F!G6</f>
        <v>397.66999999999996</v>
      </c>
      <c r="H6" s="4">
        <f>Pop2_H!H6+Pop2_F!H6</f>
        <v>1799.53</v>
      </c>
      <c r="I6" s="4">
        <f>Pop2_H!I6+Pop2_F!I6</f>
        <v>2742.9</v>
      </c>
      <c r="J6" s="12">
        <f>Pop2_H!J6+Pop2_F!J6</f>
        <v>304506.5</v>
      </c>
    </row>
    <row r="7" spans="1:10" x14ac:dyDescent="0.25">
      <c r="A7" s="109" t="s">
        <v>31</v>
      </c>
      <c r="B7" s="18">
        <f>Pop2_H!B7+Pop2_F!B7</f>
        <v>1527411.7000000002</v>
      </c>
      <c r="C7" s="4">
        <f>Pop2_H!C7+Pop2_F!C7</f>
        <v>19619.07</v>
      </c>
      <c r="D7" s="4">
        <f>Pop2_H!D7+Pop2_F!D7</f>
        <v>1780.6799999999998</v>
      </c>
      <c r="E7" s="4">
        <f>Pop2_H!E7+Pop2_F!E7</f>
        <v>2878.14</v>
      </c>
      <c r="F7" s="4">
        <f>Pop2_H!F7+Pop2_F!F7</f>
        <v>8933.25</v>
      </c>
      <c r="G7" s="4">
        <f>Pop2_H!G7+Pop2_F!G7</f>
        <v>1438.12</v>
      </c>
      <c r="H7" s="4">
        <f>Pop2_H!H7+Pop2_F!H7</f>
        <v>6172.16</v>
      </c>
      <c r="I7" s="4">
        <f>Pop2_H!I7+Pop2_F!I7</f>
        <v>5178.95</v>
      </c>
      <c r="J7" s="12">
        <f>Pop2_H!J7+Pop2_F!J7</f>
        <v>1573412.0699999998</v>
      </c>
    </row>
    <row r="8" spans="1:10" x14ac:dyDescent="0.25">
      <c r="A8" s="109" t="s">
        <v>32</v>
      </c>
      <c r="B8" s="18">
        <f>Pop2_H!B8+Pop2_F!B8</f>
        <v>1664201.8599999999</v>
      </c>
      <c r="C8" s="4">
        <f>Pop2_H!C8+Pop2_F!C8</f>
        <v>16709.93</v>
      </c>
      <c r="D8" s="4">
        <f>Pop2_H!D8+Pop2_F!D8</f>
        <v>1646.75</v>
      </c>
      <c r="E8" s="4">
        <f>Pop2_H!E8+Pop2_F!E8</f>
        <v>240.31</v>
      </c>
      <c r="F8" s="4">
        <f>Pop2_H!F8+Pop2_F!F8</f>
        <v>708.45</v>
      </c>
      <c r="G8" s="4">
        <f>Pop2_H!G8+Pop2_F!G8</f>
        <v>990.94</v>
      </c>
      <c r="H8" s="4">
        <f>Pop2_H!H8+Pop2_F!H8</f>
        <v>2842.66</v>
      </c>
      <c r="I8" s="4">
        <f>Pop2_H!I8+Pop2_F!I8</f>
        <v>2762.09</v>
      </c>
      <c r="J8" s="12">
        <f>Pop2_H!J8+Pop2_F!J8</f>
        <v>1690102.9899999998</v>
      </c>
    </row>
    <row r="9" spans="1:10" x14ac:dyDescent="0.25">
      <c r="A9" s="109" t="s">
        <v>33</v>
      </c>
      <c r="B9" s="18">
        <f>Pop2_H!B9+Pop2_F!B9</f>
        <v>881384.2</v>
      </c>
      <c r="C9" s="4">
        <f>Pop2_H!C9+Pop2_F!C9</f>
        <v>11961.119999999999</v>
      </c>
      <c r="D9" s="4">
        <f>Pop2_H!D9+Pop2_F!D9</f>
        <v>655.75</v>
      </c>
      <c r="E9" s="4">
        <f>Pop2_H!E9+Pop2_F!E9</f>
        <v>10.77</v>
      </c>
      <c r="F9" s="4">
        <f>Pop2_H!F9+Pop2_F!F9</f>
        <v>121.99000000000001</v>
      </c>
      <c r="G9" s="4">
        <f>Pop2_H!G9+Pop2_F!G9</f>
        <v>416.80999999999995</v>
      </c>
      <c r="H9" s="4">
        <f>Pop2_H!H9+Pop2_F!H9</f>
        <v>655.76</v>
      </c>
      <c r="I9" s="4">
        <f>Pop2_H!I9+Pop2_F!I9</f>
        <v>950.74</v>
      </c>
      <c r="J9" s="12">
        <f>Pop2_H!J9+Pop2_F!J9</f>
        <v>896157.14</v>
      </c>
    </row>
    <row r="10" spans="1:10" x14ac:dyDescent="0.25">
      <c r="A10" s="109" t="s">
        <v>34</v>
      </c>
      <c r="B10" s="18">
        <f>Pop2_H!B10+Pop2_F!B10</f>
        <v>824906.6399999999</v>
      </c>
      <c r="C10" s="4">
        <f>Pop2_H!C10+Pop2_F!C10</f>
        <v>21761.940000000002</v>
      </c>
      <c r="D10" s="4">
        <f>Pop2_H!D10+Pop2_F!D10</f>
        <v>1072.1099999999999</v>
      </c>
      <c r="E10" s="4">
        <f>Pop2_H!E10+Pop2_F!E10</f>
        <v>1.79</v>
      </c>
      <c r="F10" s="4">
        <f>Pop2_H!F10+Pop2_F!F10</f>
        <v>41.26</v>
      </c>
      <c r="G10" s="4">
        <f>Pop2_H!G10+Pop2_F!G10</f>
        <v>196.22</v>
      </c>
      <c r="H10" s="4">
        <f>Pop2_H!H10+Pop2_F!H10</f>
        <v>168.38000000000002</v>
      </c>
      <c r="I10" s="4">
        <f>Pop2_H!I10+Pop2_F!I10</f>
        <v>430.72</v>
      </c>
      <c r="J10" s="12">
        <f>Pop2_H!J10+Pop2_F!J10</f>
        <v>848579.05999999982</v>
      </c>
    </row>
    <row r="11" spans="1:10" x14ac:dyDescent="0.25">
      <c r="A11" s="109" t="s">
        <v>37</v>
      </c>
      <c r="B11" s="18">
        <f>Pop2_H!B11+Pop2_F!B11</f>
        <v>241377.56</v>
      </c>
      <c r="C11" s="4">
        <f>Pop2_H!C11+Pop2_F!C11</f>
        <v>24741.02</v>
      </c>
      <c r="D11" s="4">
        <f>Pop2_H!D11+Pop2_F!D11</f>
        <v>747.39</v>
      </c>
      <c r="E11" s="4">
        <f>Pop2_H!E11+Pop2_F!E11</f>
        <v>5</v>
      </c>
      <c r="F11" s="4">
        <f>Pop2_H!F11+Pop2_F!F11</f>
        <v>24.93</v>
      </c>
      <c r="G11" s="4">
        <f>Pop2_H!G11+Pop2_F!G11</f>
        <v>33.980000000000004</v>
      </c>
      <c r="H11" s="4">
        <f>Pop2_H!H11+Pop2_F!H11</f>
        <v>11.82</v>
      </c>
      <c r="I11" s="4">
        <f>Pop2_H!I11+Pop2_F!I11</f>
        <v>34</v>
      </c>
      <c r="J11" s="12">
        <f>Pop2_H!J11+Pop2_F!J11</f>
        <v>266975.7</v>
      </c>
    </row>
    <row r="12" spans="1:10" x14ac:dyDescent="0.25">
      <c r="A12" s="110" t="s">
        <v>85</v>
      </c>
      <c r="B12" s="21">
        <f>Pop2_H!B12+Pop2_F!B12</f>
        <v>5900183.6999999993</v>
      </c>
      <c r="C12" s="10">
        <f>Pop2_H!C12+Pop2_F!C12</f>
        <v>113530.79</v>
      </c>
      <c r="D12" s="10">
        <f>Pop2_H!D12+Pop2_F!D12</f>
        <v>6256.5599999999995</v>
      </c>
      <c r="E12" s="10">
        <f>Pop2_H!E12+Pop2_F!E12</f>
        <v>4750.1399999999994</v>
      </c>
      <c r="F12" s="10">
        <f>Pop2_H!F12+Pop2_F!F12</f>
        <v>31566.65</v>
      </c>
      <c r="G12" s="10">
        <f>Pop2_H!G12+Pop2_F!G12</f>
        <v>4007.8200000000006</v>
      </c>
      <c r="H12" s="10">
        <f>Pop2_H!H12+Pop2_F!H12</f>
        <v>12170.82</v>
      </c>
      <c r="I12" s="10">
        <f>Pop2_H!I12+Pop2_F!I12</f>
        <v>16157.099999999999</v>
      </c>
      <c r="J12" s="13">
        <f>Pop2_H!J12+Pop2_F!J12</f>
        <v>6088623.5800000001</v>
      </c>
    </row>
    <row r="13" spans="1:10" x14ac:dyDescent="0.25">
      <c r="A13" s="111" t="s">
        <v>297</v>
      </c>
      <c r="B13" s="112"/>
      <c r="C13" s="112"/>
      <c r="D13" s="112"/>
      <c r="E13" s="112"/>
      <c r="F13" s="112"/>
      <c r="G13" s="112"/>
      <c r="H13" s="112"/>
      <c r="I13" s="112"/>
      <c r="J13" s="112"/>
    </row>
    <row r="14" spans="1:10" x14ac:dyDescent="0.25">
      <c r="A14" s="111" t="s">
        <v>129</v>
      </c>
      <c r="B14" s="112"/>
      <c r="C14" s="112"/>
      <c r="D14" s="112"/>
      <c r="E14" s="112"/>
      <c r="F14" s="112"/>
      <c r="G14" s="112"/>
      <c r="H14" s="112"/>
      <c r="I14" s="112"/>
      <c r="J14" s="112"/>
    </row>
    <row r="15" spans="1:10" x14ac:dyDescent="0.25">
      <c r="A15" s="39" t="s">
        <v>744</v>
      </c>
      <c r="B15" s="112"/>
      <c r="C15" s="112"/>
      <c r="D15" s="112"/>
      <c r="E15" s="112"/>
      <c r="F15" s="112"/>
      <c r="G15" s="112"/>
      <c r="H15" s="112"/>
      <c r="I15" s="112"/>
      <c r="J15" s="112"/>
    </row>
    <row r="17" spans="1:10" x14ac:dyDescent="0.25">
      <c r="A17" s="98" t="s">
        <v>70</v>
      </c>
    </row>
    <row r="18" spans="1:10" ht="48" x14ac:dyDescent="0.25">
      <c r="B18" s="105" t="s">
        <v>41</v>
      </c>
      <c r="C18" s="106" t="s">
        <v>42</v>
      </c>
      <c r="D18" s="106" t="s">
        <v>38</v>
      </c>
      <c r="E18" s="106" t="s">
        <v>43</v>
      </c>
      <c r="F18" s="106" t="s">
        <v>44</v>
      </c>
      <c r="G18" s="106" t="s">
        <v>39</v>
      </c>
      <c r="H18" s="106" t="s">
        <v>40</v>
      </c>
      <c r="I18" s="106" t="s">
        <v>45</v>
      </c>
      <c r="J18" s="107" t="s">
        <v>85</v>
      </c>
    </row>
    <row r="19" spans="1:10" x14ac:dyDescent="0.25">
      <c r="A19" s="108" t="s">
        <v>35</v>
      </c>
      <c r="B19" s="18">
        <f>Pop2_H!B19+Pop2_F!B19</f>
        <v>11325836.690000001</v>
      </c>
      <c r="C19" s="4">
        <f>Pop2_H!C19+Pop2_F!C19</f>
        <v>24254.57</v>
      </c>
      <c r="D19" s="4">
        <f>Pop2_H!D19+Pop2_F!D19</f>
        <v>27.939999999999998</v>
      </c>
      <c r="E19" s="4">
        <f>Pop2_H!E19+Pop2_F!E19</f>
        <v>18.36</v>
      </c>
      <c r="F19" s="4">
        <f>Pop2_H!F19+Pop2_F!F19</f>
        <v>185.6</v>
      </c>
      <c r="G19" s="4">
        <f>Pop2_H!G19+Pop2_F!G19</f>
        <v>398.62</v>
      </c>
      <c r="H19" s="4">
        <f>Pop2_H!H19+Pop2_F!H19</f>
        <v>30.439999999999998</v>
      </c>
      <c r="I19" s="4">
        <f>Pop2_H!I19+Pop2_F!I19</f>
        <v>16707.489999999998</v>
      </c>
      <c r="J19" s="12">
        <f>Pop2_H!J19+Pop2_F!J19</f>
        <v>11367459.710000001</v>
      </c>
    </row>
    <row r="20" spans="1:10" x14ac:dyDescent="0.25">
      <c r="A20" s="109" t="s">
        <v>36</v>
      </c>
      <c r="B20" s="18">
        <f>Pop2_H!B20+Pop2_F!B20</f>
        <v>3586119.55</v>
      </c>
      <c r="C20" s="4">
        <f>Pop2_H!C20+Pop2_F!C20</f>
        <v>19964</v>
      </c>
      <c r="D20" s="4">
        <f>Pop2_H!D20+Pop2_F!D20</f>
        <v>161.69999999999999</v>
      </c>
      <c r="E20" s="4">
        <f>Pop2_H!E20+Pop2_F!E20</f>
        <v>3011</v>
      </c>
      <c r="F20" s="4">
        <f>Pop2_H!F20+Pop2_F!F20</f>
        <v>93730.86</v>
      </c>
      <c r="G20" s="4">
        <f>Pop2_H!G20+Pop2_F!G20</f>
        <v>235.45000000000002</v>
      </c>
      <c r="H20" s="4">
        <f>Pop2_H!H20+Pop2_F!H20</f>
        <v>2225.11</v>
      </c>
      <c r="I20" s="4">
        <f>Pop2_H!I20+Pop2_F!I20</f>
        <v>4695.28</v>
      </c>
      <c r="J20" s="12">
        <f>Pop2_H!J20+Pop2_F!J20</f>
        <v>3710142.95</v>
      </c>
    </row>
    <row r="21" spans="1:10" x14ac:dyDescent="0.25">
      <c r="A21" s="109" t="s">
        <v>30</v>
      </c>
      <c r="B21" s="18">
        <f>Pop2_H!B21+Pop2_F!B21</f>
        <v>3240396.51</v>
      </c>
      <c r="C21" s="4">
        <f>Pop2_H!C21+Pop2_F!C21</f>
        <v>21187.47</v>
      </c>
      <c r="D21" s="4">
        <f>Pop2_H!D21+Pop2_F!D21</f>
        <v>466.03</v>
      </c>
      <c r="E21" s="4">
        <f>Pop2_H!E21+Pop2_F!E21</f>
        <v>18691.149999999998</v>
      </c>
      <c r="F21" s="4">
        <f>Pop2_H!F21+Pop2_F!F21</f>
        <v>59426.89</v>
      </c>
      <c r="G21" s="4">
        <f>Pop2_H!G21+Pop2_F!G21</f>
        <v>493.92</v>
      </c>
      <c r="H21" s="4">
        <f>Pop2_H!H21+Pop2_F!H21</f>
        <v>9751.4499999999989</v>
      </c>
      <c r="I21" s="4">
        <f>Pop2_H!I21+Pop2_F!I21</f>
        <v>4744.1400000000003</v>
      </c>
      <c r="J21" s="12">
        <f>Pop2_H!J21+Pop2_F!J21</f>
        <v>3355157.5599999996</v>
      </c>
    </row>
    <row r="22" spans="1:10" x14ac:dyDescent="0.25">
      <c r="A22" s="109" t="s">
        <v>31</v>
      </c>
      <c r="B22" s="18">
        <f>Pop2_H!B22+Pop2_F!B22</f>
        <v>10054127.49</v>
      </c>
      <c r="C22" s="4">
        <f>Pop2_H!C22+Pop2_F!C22</f>
        <v>49400.28</v>
      </c>
      <c r="D22" s="4">
        <f>Pop2_H!D22+Pop2_F!D22</f>
        <v>1754.21</v>
      </c>
      <c r="E22" s="4">
        <f>Pop2_H!E22+Pop2_F!E22</f>
        <v>16195.76</v>
      </c>
      <c r="F22" s="4">
        <f>Pop2_H!F22+Pop2_F!F22</f>
        <v>17027.919999999998</v>
      </c>
      <c r="G22" s="4">
        <f>Pop2_H!G22+Pop2_F!G22</f>
        <v>1169.29</v>
      </c>
      <c r="H22" s="4">
        <f>Pop2_H!H22+Pop2_F!H22</f>
        <v>23350.39</v>
      </c>
      <c r="I22" s="4">
        <f>Pop2_H!I22+Pop2_F!I22</f>
        <v>13332.14</v>
      </c>
      <c r="J22" s="12">
        <f>Pop2_H!J22+Pop2_F!J22</f>
        <v>10176357.48</v>
      </c>
    </row>
    <row r="23" spans="1:10" x14ac:dyDescent="0.25">
      <c r="A23" s="109" t="s">
        <v>32</v>
      </c>
      <c r="B23" s="18">
        <f>Pop2_H!B23+Pop2_F!B23</f>
        <v>11148288.41</v>
      </c>
      <c r="C23" s="4">
        <f>Pop2_H!C23+Pop2_F!C23</f>
        <v>69570.740000000005</v>
      </c>
      <c r="D23" s="4">
        <f>Pop2_H!D23+Pop2_F!D23</f>
        <v>2291.17</v>
      </c>
      <c r="E23" s="4">
        <f>Pop2_H!E23+Pop2_F!E23</f>
        <v>3496.2799999999997</v>
      </c>
      <c r="F23" s="4">
        <f>Pop2_H!F23+Pop2_F!F23</f>
        <v>3308.46</v>
      </c>
      <c r="G23" s="4">
        <f>Pop2_H!G23+Pop2_F!G23</f>
        <v>1389.38</v>
      </c>
      <c r="H23" s="4">
        <f>Pop2_H!H23+Pop2_F!H23</f>
        <v>10125.61</v>
      </c>
      <c r="I23" s="4">
        <f>Pop2_H!I23+Pop2_F!I23</f>
        <v>11620.8</v>
      </c>
      <c r="J23" s="12">
        <f>Pop2_H!J23+Pop2_F!J23</f>
        <v>11250090.850000001</v>
      </c>
    </row>
    <row r="24" spans="1:10" x14ac:dyDescent="0.25">
      <c r="A24" s="109" t="s">
        <v>33</v>
      </c>
      <c r="B24" s="18">
        <f>Pop2_H!B24+Pop2_F!B24</f>
        <v>7134086.4399999995</v>
      </c>
      <c r="C24" s="4">
        <f>Pop2_H!C24+Pop2_F!C24</f>
        <v>56555.72</v>
      </c>
      <c r="D24" s="4">
        <f>Pop2_H!D24+Pop2_F!D24</f>
        <v>1883.6599999999999</v>
      </c>
      <c r="E24" s="4">
        <f>Pop2_H!E24+Pop2_F!E24</f>
        <v>308.43</v>
      </c>
      <c r="F24" s="4">
        <f>Pop2_H!F24+Pop2_F!F24</f>
        <v>621.89</v>
      </c>
      <c r="G24" s="4">
        <f>Pop2_H!G24+Pop2_F!G24</f>
        <v>513.31999999999994</v>
      </c>
      <c r="H24" s="4">
        <f>Pop2_H!H24+Pop2_F!H24</f>
        <v>2563.23</v>
      </c>
      <c r="I24" s="4">
        <f>Pop2_H!I24+Pop2_F!I24</f>
        <v>4858.17</v>
      </c>
      <c r="J24" s="12">
        <f>Pop2_H!J24+Pop2_F!J24</f>
        <v>7201390.8599999994</v>
      </c>
    </row>
    <row r="25" spans="1:10" x14ac:dyDescent="0.25">
      <c r="A25" s="109" t="s">
        <v>34</v>
      </c>
      <c r="B25" s="18">
        <f>Pop2_H!B25+Pop2_F!B25</f>
        <v>7496914.6699999999</v>
      </c>
      <c r="C25" s="4">
        <f>Pop2_H!C25+Pop2_F!C25</f>
        <v>118731.15</v>
      </c>
      <c r="D25" s="4">
        <f>Pop2_H!D25+Pop2_F!D25</f>
        <v>5960.01</v>
      </c>
      <c r="E25" s="4">
        <f>Pop2_H!E25+Pop2_F!E25</f>
        <v>36.79</v>
      </c>
      <c r="F25" s="4">
        <f>Pop2_H!F25+Pop2_F!F25</f>
        <v>274.22000000000003</v>
      </c>
      <c r="G25" s="4">
        <f>Pop2_H!G25+Pop2_F!G25</f>
        <v>233.35</v>
      </c>
      <c r="H25" s="4">
        <f>Pop2_H!H25+Pop2_F!H25</f>
        <v>1010.24</v>
      </c>
      <c r="I25" s="4">
        <f>Pop2_H!I25+Pop2_F!I25</f>
        <v>2884.01</v>
      </c>
      <c r="J25" s="12">
        <f>Pop2_H!J25+Pop2_F!J25</f>
        <v>7626044.4400000013</v>
      </c>
    </row>
    <row r="26" spans="1:10" x14ac:dyDescent="0.25">
      <c r="A26" s="109" t="s">
        <v>37</v>
      </c>
      <c r="B26" s="18">
        <f>Pop2_H!B26+Pop2_F!B26</f>
        <v>3129015.8</v>
      </c>
      <c r="C26" s="4">
        <f>Pop2_H!C26+Pop2_F!C26</f>
        <v>493419.70999999996</v>
      </c>
      <c r="D26" s="4">
        <f>Pop2_H!D26+Pop2_F!D26</f>
        <v>7873.35</v>
      </c>
      <c r="E26" s="4">
        <f>Pop2_H!E26+Pop2_F!E26</f>
        <v>22.75</v>
      </c>
      <c r="F26" s="4">
        <f>Pop2_H!F26+Pop2_F!F26</f>
        <v>112.38</v>
      </c>
      <c r="G26" s="4">
        <f>Pop2_H!G26+Pop2_F!G26</f>
        <v>47.21</v>
      </c>
      <c r="H26" s="4">
        <f>Pop2_H!H26+Pop2_F!H26</f>
        <v>61.44</v>
      </c>
      <c r="I26" s="4">
        <f>Pop2_H!I26+Pop2_F!I26</f>
        <v>441</v>
      </c>
      <c r="J26" s="12">
        <f>Pop2_H!J26+Pop2_F!J26</f>
        <v>3630993.6400000006</v>
      </c>
    </row>
    <row r="27" spans="1:10" x14ac:dyDescent="0.25">
      <c r="A27" s="110" t="s">
        <v>85</v>
      </c>
      <c r="B27" s="21">
        <f>Pop2_H!B27+Pop2_F!B27</f>
        <v>57114785.560000002</v>
      </c>
      <c r="C27" s="10">
        <f>Pop2_H!C27+Pop2_F!C27</f>
        <v>853083.64</v>
      </c>
      <c r="D27" s="10">
        <f>Pop2_H!D27+Pop2_F!D27</f>
        <v>20418.07</v>
      </c>
      <c r="E27" s="10">
        <f>Pop2_H!E27+Pop2_F!E27</f>
        <v>41780.51999999999</v>
      </c>
      <c r="F27" s="10">
        <f>Pop2_H!F27+Pop2_F!F27</f>
        <v>174688.22000000003</v>
      </c>
      <c r="G27" s="10">
        <f>Pop2_H!G27+Pop2_F!G27</f>
        <v>4480.54</v>
      </c>
      <c r="H27" s="10">
        <f>Pop2_H!H27+Pop2_F!H27</f>
        <v>49117.91</v>
      </c>
      <c r="I27" s="10">
        <f>Pop2_H!I27+Pop2_F!I27</f>
        <v>59283.029999999992</v>
      </c>
      <c r="J27" s="13">
        <f>Pop2_H!J27+Pop2_F!J27</f>
        <v>58317637.490000002</v>
      </c>
    </row>
    <row r="28" spans="1:10" x14ac:dyDescent="0.25">
      <c r="A28" s="111" t="s">
        <v>129</v>
      </c>
      <c r="B28" s="112"/>
      <c r="C28" s="112"/>
      <c r="D28" s="112"/>
      <c r="E28" s="112"/>
      <c r="F28" s="112"/>
      <c r="G28" s="112"/>
      <c r="H28" s="112"/>
      <c r="I28" s="112"/>
      <c r="J28" s="112"/>
    </row>
    <row r="29" spans="1:10" x14ac:dyDescent="0.25">
      <c r="A29" s="39" t="s">
        <v>744</v>
      </c>
      <c r="B29" s="112"/>
      <c r="C29" s="112"/>
      <c r="D29" s="112"/>
      <c r="E29" s="112"/>
      <c r="F29" s="112"/>
      <c r="G29" s="112"/>
      <c r="H29" s="112"/>
      <c r="I29" s="112"/>
      <c r="J29" s="112"/>
    </row>
    <row r="31" spans="1:10" x14ac:dyDescent="0.25">
      <c r="A31" s="98" t="s">
        <v>28</v>
      </c>
    </row>
    <row r="32" spans="1:10" ht="48" x14ac:dyDescent="0.25">
      <c r="B32" s="105" t="s">
        <v>41</v>
      </c>
      <c r="C32" s="106" t="s">
        <v>42</v>
      </c>
      <c r="D32" s="106" t="s">
        <v>38</v>
      </c>
      <c r="E32" s="106" t="s">
        <v>43</v>
      </c>
      <c r="F32" s="106" t="s">
        <v>44</v>
      </c>
      <c r="G32" s="106" t="s">
        <v>39</v>
      </c>
      <c r="H32" s="106" t="s">
        <v>40</v>
      </c>
      <c r="I32" s="106" t="s">
        <v>45</v>
      </c>
      <c r="J32" s="107" t="s">
        <v>85</v>
      </c>
    </row>
    <row r="33" spans="1:10" x14ac:dyDescent="0.25">
      <c r="A33" s="108" t="s">
        <v>35</v>
      </c>
      <c r="B33" s="18">
        <f t="shared" ref="B33:B41" si="0">B4+B19</f>
        <v>11621534.510000002</v>
      </c>
      <c r="C33" s="4">
        <f t="shared" ref="C33:J33" si="1">C4+C19</f>
        <v>29100.28</v>
      </c>
      <c r="D33" s="4">
        <f t="shared" si="1"/>
        <v>44.76</v>
      </c>
      <c r="E33" s="4">
        <f t="shared" si="1"/>
        <v>20.36</v>
      </c>
      <c r="F33" s="4">
        <f t="shared" si="1"/>
        <v>194.32</v>
      </c>
      <c r="G33" s="4">
        <f t="shared" si="1"/>
        <v>721.66</v>
      </c>
      <c r="H33" s="4">
        <f t="shared" si="1"/>
        <v>37.519999999999996</v>
      </c>
      <c r="I33" s="4">
        <f t="shared" si="1"/>
        <v>18224.12</v>
      </c>
      <c r="J33" s="12">
        <f t="shared" si="1"/>
        <v>11669877.530000001</v>
      </c>
    </row>
    <row r="34" spans="1:10" x14ac:dyDescent="0.25">
      <c r="A34" s="109" t="s">
        <v>36</v>
      </c>
      <c r="B34" s="18">
        <f t="shared" si="0"/>
        <v>3775895.17</v>
      </c>
      <c r="C34" s="4">
        <f t="shared" ref="C34:J41" si="2">C5+C20</f>
        <v>27297.77</v>
      </c>
      <c r="D34" s="4">
        <f t="shared" si="2"/>
        <v>215.79</v>
      </c>
      <c r="E34" s="4">
        <f t="shared" si="2"/>
        <v>3170.84</v>
      </c>
      <c r="F34" s="4">
        <f t="shared" si="2"/>
        <v>99614.3</v>
      </c>
      <c r="G34" s="4">
        <f t="shared" si="2"/>
        <v>446.49</v>
      </c>
      <c r="H34" s="4">
        <f t="shared" si="2"/>
        <v>2738.54</v>
      </c>
      <c r="I34" s="4">
        <f t="shared" si="2"/>
        <v>7236.35</v>
      </c>
      <c r="J34" s="12">
        <f t="shared" si="2"/>
        <v>3916615.25</v>
      </c>
    </row>
    <row r="35" spans="1:10" x14ac:dyDescent="0.25">
      <c r="A35" s="109" t="s">
        <v>30</v>
      </c>
      <c r="B35" s="18">
        <f t="shared" si="0"/>
        <v>3515824.8099999996</v>
      </c>
      <c r="C35" s="4">
        <f t="shared" si="2"/>
        <v>27745.7</v>
      </c>
      <c r="D35" s="4">
        <f t="shared" si="2"/>
        <v>749</v>
      </c>
      <c r="E35" s="4">
        <f t="shared" si="2"/>
        <v>20143.439999999999</v>
      </c>
      <c r="F35" s="4">
        <f t="shared" si="2"/>
        <v>75271.5</v>
      </c>
      <c r="G35" s="4">
        <f t="shared" si="2"/>
        <v>891.58999999999992</v>
      </c>
      <c r="H35" s="4">
        <f t="shared" si="2"/>
        <v>11550.98</v>
      </c>
      <c r="I35" s="4">
        <f t="shared" si="2"/>
        <v>7487.0400000000009</v>
      </c>
      <c r="J35" s="12">
        <f t="shared" si="2"/>
        <v>3659664.0599999996</v>
      </c>
    </row>
    <row r="36" spans="1:10" x14ac:dyDescent="0.25">
      <c r="A36" s="109" t="s">
        <v>31</v>
      </c>
      <c r="B36" s="18">
        <f t="shared" si="0"/>
        <v>11581539.190000001</v>
      </c>
      <c r="C36" s="4">
        <f t="shared" si="2"/>
        <v>69019.350000000006</v>
      </c>
      <c r="D36" s="4">
        <f t="shared" si="2"/>
        <v>3534.89</v>
      </c>
      <c r="E36" s="4">
        <f t="shared" si="2"/>
        <v>19073.900000000001</v>
      </c>
      <c r="F36" s="4">
        <f t="shared" si="2"/>
        <v>25961.17</v>
      </c>
      <c r="G36" s="4">
        <f t="shared" si="2"/>
        <v>2607.41</v>
      </c>
      <c r="H36" s="4">
        <f t="shared" si="2"/>
        <v>29522.55</v>
      </c>
      <c r="I36" s="4">
        <f t="shared" si="2"/>
        <v>18511.09</v>
      </c>
      <c r="J36" s="12">
        <f t="shared" si="2"/>
        <v>11749769.550000001</v>
      </c>
    </row>
    <row r="37" spans="1:10" x14ac:dyDescent="0.25">
      <c r="A37" s="109" t="s">
        <v>32</v>
      </c>
      <c r="B37" s="18">
        <f t="shared" si="0"/>
        <v>12812490.27</v>
      </c>
      <c r="C37" s="4">
        <f t="shared" si="2"/>
        <v>86280.670000000013</v>
      </c>
      <c r="D37" s="4">
        <f t="shared" si="2"/>
        <v>3937.92</v>
      </c>
      <c r="E37" s="4">
        <f t="shared" si="2"/>
        <v>3736.5899999999997</v>
      </c>
      <c r="F37" s="4">
        <f t="shared" si="2"/>
        <v>4016.91</v>
      </c>
      <c r="G37" s="4">
        <f t="shared" si="2"/>
        <v>2380.3200000000002</v>
      </c>
      <c r="H37" s="4">
        <f t="shared" si="2"/>
        <v>12968.27</v>
      </c>
      <c r="I37" s="4">
        <f t="shared" si="2"/>
        <v>14382.89</v>
      </c>
      <c r="J37" s="12">
        <f t="shared" si="2"/>
        <v>12940193.840000002</v>
      </c>
    </row>
    <row r="38" spans="1:10" x14ac:dyDescent="0.25">
      <c r="A38" s="109" t="s">
        <v>33</v>
      </c>
      <c r="B38" s="18">
        <f t="shared" si="0"/>
        <v>8015470.6399999997</v>
      </c>
      <c r="C38" s="4">
        <f t="shared" si="2"/>
        <v>68516.84</v>
      </c>
      <c r="D38" s="4">
        <f t="shared" si="2"/>
        <v>2539.41</v>
      </c>
      <c r="E38" s="4">
        <f t="shared" si="2"/>
        <v>319.2</v>
      </c>
      <c r="F38" s="4">
        <f t="shared" si="2"/>
        <v>743.88</v>
      </c>
      <c r="G38" s="4">
        <f t="shared" si="2"/>
        <v>930.12999999999988</v>
      </c>
      <c r="H38" s="4">
        <f t="shared" si="2"/>
        <v>3218.99</v>
      </c>
      <c r="I38" s="4">
        <f t="shared" si="2"/>
        <v>5808.91</v>
      </c>
      <c r="J38" s="12">
        <f t="shared" si="2"/>
        <v>8097547.9999999991</v>
      </c>
    </row>
    <row r="39" spans="1:10" x14ac:dyDescent="0.25">
      <c r="A39" s="109" t="s">
        <v>34</v>
      </c>
      <c r="B39" s="18">
        <f t="shared" si="0"/>
        <v>8321821.3099999996</v>
      </c>
      <c r="C39" s="4">
        <f t="shared" si="2"/>
        <v>140493.09</v>
      </c>
      <c r="D39" s="4">
        <f t="shared" si="2"/>
        <v>7032.12</v>
      </c>
      <c r="E39" s="4">
        <f t="shared" si="2"/>
        <v>38.58</v>
      </c>
      <c r="F39" s="4">
        <f t="shared" si="2"/>
        <v>315.48</v>
      </c>
      <c r="G39" s="4">
        <f t="shared" si="2"/>
        <v>429.57</v>
      </c>
      <c r="H39" s="4">
        <f t="shared" si="2"/>
        <v>1178.6200000000001</v>
      </c>
      <c r="I39" s="4">
        <f t="shared" si="2"/>
        <v>3314.7300000000005</v>
      </c>
      <c r="J39" s="12">
        <f t="shared" si="2"/>
        <v>8474623.5000000019</v>
      </c>
    </row>
    <row r="40" spans="1:10" x14ac:dyDescent="0.25">
      <c r="A40" s="109" t="s">
        <v>37</v>
      </c>
      <c r="B40" s="18">
        <f t="shared" si="0"/>
        <v>3370393.36</v>
      </c>
      <c r="C40" s="4">
        <f t="shared" si="2"/>
        <v>518160.73</v>
      </c>
      <c r="D40" s="4">
        <f t="shared" si="2"/>
        <v>8620.74</v>
      </c>
      <c r="E40" s="4">
        <f t="shared" si="2"/>
        <v>27.75</v>
      </c>
      <c r="F40" s="4">
        <f t="shared" si="2"/>
        <v>137.31</v>
      </c>
      <c r="G40" s="4">
        <f t="shared" si="2"/>
        <v>81.19</v>
      </c>
      <c r="H40" s="4">
        <f t="shared" si="2"/>
        <v>73.259999999999991</v>
      </c>
      <c r="I40" s="4">
        <f t="shared" si="2"/>
        <v>475</v>
      </c>
      <c r="J40" s="12">
        <f t="shared" si="2"/>
        <v>3897969.3400000008</v>
      </c>
    </row>
    <row r="41" spans="1:10" x14ac:dyDescent="0.25">
      <c r="A41" s="110" t="s">
        <v>85</v>
      </c>
      <c r="B41" s="21">
        <f t="shared" si="0"/>
        <v>63014969.260000005</v>
      </c>
      <c r="C41" s="10">
        <f t="shared" si="2"/>
        <v>966614.43</v>
      </c>
      <c r="D41" s="10">
        <f t="shared" si="2"/>
        <v>26674.629999999997</v>
      </c>
      <c r="E41" s="10">
        <f t="shared" si="2"/>
        <v>46530.659999999989</v>
      </c>
      <c r="F41" s="10">
        <f t="shared" si="2"/>
        <v>206254.87000000002</v>
      </c>
      <c r="G41" s="10">
        <f t="shared" si="2"/>
        <v>8488.36</v>
      </c>
      <c r="H41" s="10">
        <f t="shared" si="2"/>
        <v>61288.73</v>
      </c>
      <c r="I41" s="10">
        <f t="shared" si="2"/>
        <v>75440.12999999999</v>
      </c>
      <c r="J41" s="13">
        <f t="shared" si="2"/>
        <v>64406261.07</v>
      </c>
    </row>
    <row r="42" spans="1:10" x14ac:dyDescent="0.25">
      <c r="A42" s="111" t="s">
        <v>129</v>
      </c>
      <c r="B42" s="112"/>
      <c r="C42" s="112"/>
      <c r="D42" s="112"/>
      <c r="E42" s="112"/>
      <c r="F42" s="112"/>
      <c r="G42" s="112"/>
      <c r="H42" s="112"/>
      <c r="I42" s="112"/>
      <c r="J42" s="112"/>
    </row>
    <row r="43" spans="1:10" x14ac:dyDescent="0.25">
      <c r="A43" s="39" t="s">
        <v>744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zoomScaleNormal="100"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2" width="11.42578125" style="2"/>
    <col min="13" max="13" width="17.140625" style="2" customWidth="1"/>
    <col min="14" max="14" width="16.140625" style="2" customWidth="1"/>
    <col min="15" max="16384" width="11.42578125" style="2"/>
  </cols>
  <sheetData>
    <row r="1" spans="1:39" x14ac:dyDescent="0.25">
      <c r="A1" s="1" t="s">
        <v>72</v>
      </c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</row>
    <row r="2" spans="1:39" x14ac:dyDescent="0.25">
      <c r="A2" s="3" t="s">
        <v>69</v>
      </c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1:39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  <c r="L3" s="104"/>
      <c r="M3" s="125"/>
      <c r="N3" s="104"/>
      <c r="O3" s="104"/>
      <c r="P3" s="104"/>
      <c r="Q3" s="104"/>
      <c r="R3" s="104"/>
      <c r="S3" s="126"/>
      <c r="T3" s="126"/>
      <c r="U3" s="126"/>
      <c r="V3" s="124"/>
      <c r="W3" s="124"/>
      <c r="X3" s="124"/>
      <c r="Y3" s="124"/>
      <c r="Z3" s="104"/>
    </row>
    <row r="4" spans="1:39" x14ac:dyDescent="0.25">
      <c r="A4" s="17" t="s">
        <v>35</v>
      </c>
      <c r="B4" s="18">
        <v>150139.15</v>
      </c>
      <c r="C4" s="4">
        <v>2651.22</v>
      </c>
      <c r="D4" s="4">
        <v>12.82</v>
      </c>
      <c r="E4" s="4">
        <v>2</v>
      </c>
      <c r="F4" s="4">
        <v>1.99</v>
      </c>
      <c r="G4" s="4">
        <v>192.06</v>
      </c>
      <c r="H4" s="4">
        <v>7.08</v>
      </c>
      <c r="I4" s="4">
        <v>1516.63</v>
      </c>
      <c r="J4" s="12">
        <f>SUM(B4:I4)</f>
        <v>154522.94999999998</v>
      </c>
      <c r="K4" s="114"/>
      <c r="L4" s="104"/>
      <c r="M4" s="104"/>
      <c r="N4" s="104"/>
      <c r="O4" s="104"/>
      <c r="P4" s="104"/>
      <c r="Q4" s="104"/>
      <c r="R4" s="104"/>
      <c r="S4" s="104"/>
      <c r="T4" s="126"/>
      <c r="U4" s="126"/>
      <c r="V4" s="104"/>
      <c r="W4" s="104"/>
      <c r="X4" s="104"/>
      <c r="Y4" s="104"/>
      <c r="Z4" s="104"/>
    </row>
    <row r="5" spans="1:39" x14ac:dyDescent="0.25">
      <c r="A5" s="19" t="s">
        <v>36</v>
      </c>
      <c r="B5" s="18">
        <v>96705.34</v>
      </c>
      <c r="C5" s="4">
        <v>5464.94</v>
      </c>
      <c r="D5" s="4">
        <v>26.36</v>
      </c>
      <c r="E5" s="4">
        <v>152.38</v>
      </c>
      <c r="F5" s="4">
        <v>3321.53</v>
      </c>
      <c r="G5" s="4">
        <v>174.03</v>
      </c>
      <c r="H5" s="4">
        <v>513.42999999999995</v>
      </c>
      <c r="I5" s="4">
        <v>2541.0700000000002</v>
      </c>
      <c r="J5" s="12">
        <f t="shared" ref="J5:J11" si="0">SUM(B5:I5)</f>
        <v>108899.08</v>
      </c>
      <c r="K5" s="11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39" x14ac:dyDescent="0.25">
      <c r="A6" s="19" t="s">
        <v>30</v>
      </c>
      <c r="B6" s="18">
        <v>125888.17</v>
      </c>
      <c r="C6" s="4">
        <v>3974.19</v>
      </c>
      <c r="D6" s="4">
        <v>134.97</v>
      </c>
      <c r="E6" s="4">
        <v>1407.2</v>
      </c>
      <c r="F6" s="4">
        <v>8685.02</v>
      </c>
      <c r="G6" s="4">
        <v>288.27999999999997</v>
      </c>
      <c r="H6" s="4">
        <v>1799.53</v>
      </c>
      <c r="I6" s="4">
        <v>2742.9</v>
      </c>
      <c r="J6" s="12">
        <f t="shared" si="0"/>
        <v>144920.25999999998</v>
      </c>
      <c r="K6" s="11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39" x14ac:dyDescent="0.25">
      <c r="A7" s="19" t="s">
        <v>31</v>
      </c>
      <c r="B7" s="18">
        <v>691598.06</v>
      </c>
      <c r="C7" s="4">
        <v>13660.21</v>
      </c>
      <c r="D7" s="4">
        <v>759.63</v>
      </c>
      <c r="E7" s="4">
        <v>2828.95</v>
      </c>
      <c r="F7" s="4">
        <v>5939.8</v>
      </c>
      <c r="G7" s="4">
        <v>1022.87</v>
      </c>
      <c r="H7" s="4">
        <v>6172.16</v>
      </c>
      <c r="I7" s="4">
        <v>5178.95</v>
      </c>
      <c r="J7" s="12">
        <f t="shared" si="0"/>
        <v>727160.63</v>
      </c>
      <c r="K7" s="11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</row>
    <row r="8" spans="1:39" x14ac:dyDescent="0.25">
      <c r="A8" s="19" t="s">
        <v>32</v>
      </c>
      <c r="B8" s="18">
        <v>814320.38</v>
      </c>
      <c r="C8" s="4">
        <v>13913.35</v>
      </c>
      <c r="D8" s="4">
        <v>544.52</v>
      </c>
      <c r="E8" s="4">
        <v>238.32</v>
      </c>
      <c r="F8" s="4">
        <v>559.96</v>
      </c>
      <c r="G8" s="4">
        <v>792.62</v>
      </c>
      <c r="H8" s="4">
        <v>2842.66</v>
      </c>
      <c r="I8" s="4">
        <v>2762.09</v>
      </c>
      <c r="J8" s="12">
        <f t="shared" si="0"/>
        <v>835973.89999999991</v>
      </c>
      <c r="K8" s="11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</row>
    <row r="9" spans="1:39" x14ac:dyDescent="0.25">
      <c r="A9" s="19" t="s">
        <v>33</v>
      </c>
      <c r="B9" s="18">
        <v>420514.14</v>
      </c>
      <c r="C9" s="4">
        <v>10381.98</v>
      </c>
      <c r="D9" s="4">
        <v>200.65</v>
      </c>
      <c r="E9" s="4">
        <v>9.77</v>
      </c>
      <c r="F9" s="4">
        <v>78.62</v>
      </c>
      <c r="G9" s="4">
        <v>337.96</v>
      </c>
      <c r="H9" s="4">
        <v>655.76</v>
      </c>
      <c r="I9" s="4">
        <v>950.74</v>
      </c>
      <c r="J9" s="12">
        <f t="shared" si="0"/>
        <v>433129.62000000005</v>
      </c>
      <c r="K9" s="11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</row>
    <row r="10" spans="1:39" x14ac:dyDescent="0.25">
      <c r="A10" s="19" t="s">
        <v>34</v>
      </c>
      <c r="B10" s="18">
        <v>429619.92</v>
      </c>
      <c r="C10" s="4">
        <v>18167.560000000001</v>
      </c>
      <c r="D10" s="4">
        <v>203.1</v>
      </c>
      <c r="E10" s="4">
        <v>1.79</v>
      </c>
      <c r="F10" s="4">
        <v>24.47</v>
      </c>
      <c r="G10" s="4">
        <v>171.13</v>
      </c>
      <c r="H10" s="4">
        <v>168.38000000000002</v>
      </c>
      <c r="I10" s="4">
        <v>430.72</v>
      </c>
      <c r="J10" s="12">
        <f t="shared" si="0"/>
        <v>448787.06999999989</v>
      </c>
      <c r="K10" s="11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 spans="1:39" x14ac:dyDescent="0.25">
      <c r="A11" s="19" t="s">
        <v>37</v>
      </c>
      <c r="B11" s="18">
        <v>106698.92</v>
      </c>
      <c r="C11" s="4">
        <v>7869.06</v>
      </c>
      <c r="D11" s="4">
        <v>119.11</v>
      </c>
      <c r="E11" s="4">
        <v>5</v>
      </c>
      <c r="F11" s="4">
        <v>16.079999999999998</v>
      </c>
      <c r="G11" s="4">
        <v>31.98</v>
      </c>
      <c r="H11" s="127">
        <v>11.82</v>
      </c>
      <c r="I11" s="129">
        <v>34</v>
      </c>
      <c r="J11" s="12">
        <f t="shared" si="0"/>
        <v>114785.97</v>
      </c>
      <c r="K11" s="11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39" x14ac:dyDescent="0.25">
      <c r="A12" s="20" t="s">
        <v>85</v>
      </c>
      <c r="B12" s="21">
        <f>SUM(B4:B11)</f>
        <v>2835484.08</v>
      </c>
      <c r="C12" s="10">
        <f t="shared" ref="C12:J12" si="1">SUM(C4:C11)</f>
        <v>76082.509999999995</v>
      </c>
      <c r="D12" s="10">
        <f t="shared" si="1"/>
        <v>2001.1599999999999</v>
      </c>
      <c r="E12" s="10">
        <f t="shared" si="1"/>
        <v>4645.41</v>
      </c>
      <c r="F12" s="10">
        <f t="shared" si="1"/>
        <v>18627.47</v>
      </c>
      <c r="G12" s="10">
        <f t="shared" si="1"/>
        <v>3010.9300000000003</v>
      </c>
      <c r="H12" s="128">
        <f>SUM(H4:H11)</f>
        <v>12170.82</v>
      </c>
      <c r="I12" s="129">
        <f>SUM(I4:I11)</f>
        <v>16157.099999999999</v>
      </c>
      <c r="J12" s="13">
        <f t="shared" si="1"/>
        <v>2968179.48</v>
      </c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39" x14ac:dyDescent="0.25">
      <c r="A13" s="48" t="s">
        <v>297</v>
      </c>
      <c r="B13" s="40"/>
      <c r="C13" s="40"/>
      <c r="D13" s="40"/>
      <c r="E13" s="40"/>
      <c r="F13" s="40"/>
      <c r="G13" s="40"/>
      <c r="H13" s="40"/>
      <c r="I13" s="40"/>
      <c r="J13" s="40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39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</row>
    <row r="15" spans="1:39" x14ac:dyDescent="0.25">
      <c r="A15" s="39" t="s">
        <v>744</v>
      </c>
      <c r="B15" s="40"/>
      <c r="C15" s="40"/>
      <c r="D15" s="40"/>
      <c r="E15" s="40"/>
      <c r="F15" s="40"/>
      <c r="G15" s="40"/>
      <c r="H15" s="40"/>
      <c r="I15" s="40"/>
      <c r="J15" s="40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</row>
    <row r="16" spans="1:39" x14ac:dyDescent="0.25"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</row>
    <row r="17" spans="1:39" x14ac:dyDescent="0.25">
      <c r="A17" s="3" t="s">
        <v>70</v>
      </c>
      <c r="M17" s="125"/>
      <c r="N17" s="104"/>
      <c r="O17" s="104"/>
      <c r="P17" s="104"/>
      <c r="Q17" s="104"/>
      <c r="R17" s="104"/>
      <c r="S17" s="126"/>
      <c r="T17" s="126"/>
      <c r="U17" s="126"/>
      <c r="V17" s="124"/>
      <c r="W17" s="124"/>
      <c r="X17" s="124"/>
      <c r="Y17" s="124"/>
      <c r="Z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</row>
    <row r="18" spans="1:39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  <c r="M18" s="104"/>
      <c r="N18" s="104"/>
      <c r="O18" s="104"/>
      <c r="P18" s="104"/>
      <c r="Q18" s="104"/>
      <c r="R18" s="104"/>
      <c r="S18" s="126"/>
      <c r="T18" s="126"/>
      <c r="U18" s="126"/>
      <c r="V18" s="124"/>
      <c r="W18" s="124"/>
      <c r="X18" s="124"/>
      <c r="Y18" s="124"/>
      <c r="Z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</row>
    <row r="19" spans="1:39" x14ac:dyDescent="0.25">
      <c r="A19" s="17" t="s">
        <v>35</v>
      </c>
      <c r="B19" s="18">
        <v>5790064.7800000003</v>
      </c>
      <c r="C19" s="4">
        <v>13523.81</v>
      </c>
      <c r="D19" s="4">
        <v>15.08</v>
      </c>
      <c r="E19" s="4">
        <v>15.36</v>
      </c>
      <c r="F19" s="4">
        <v>118.97</v>
      </c>
      <c r="G19" s="4">
        <v>204.08</v>
      </c>
      <c r="H19" s="4">
        <v>30.439999999999998</v>
      </c>
      <c r="I19" s="4">
        <v>16707.489999999998</v>
      </c>
      <c r="J19" s="12">
        <f>SUM(B19:I19)</f>
        <v>5820680.0100000007</v>
      </c>
      <c r="K19" s="11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</row>
    <row r="20" spans="1:39" x14ac:dyDescent="0.25">
      <c r="A20" s="19" t="s">
        <v>36</v>
      </c>
      <c r="B20" s="18">
        <v>1830669.9</v>
      </c>
      <c r="C20" s="4">
        <v>11160.23</v>
      </c>
      <c r="D20" s="4">
        <v>84.33</v>
      </c>
      <c r="E20" s="4">
        <v>2716.06</v>
      </c>
      <c r="F20" s="4">
        <v>53416.18</v>
      </c>
      <c r="G20" s="4">
        <v>169.36</v>
      </c>
      <c r="H20" s="4">
        <v>2225.11</v>
      </c>
      <c r="I20" s="4">
        <v>4695.28</v>
      </c>
      <c r="J20" s="12">
        <f t="shared" ref="J20:J26" si="2">SUM(B20:I20)</f>
        <v>1905136.4500000002</v>
      </c>
      <c r="K20" s="11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</row>
    <row r="21" spans="1:39" x14ac:dyDescent="0.25">
      <c r="A21" s="19" t="s">
        <v>30</v>
      </c>
      <c r="B21" s="18">
        <v>1626828.33</v>
      </c>
      <c r="C21" s="4">
        <v>12824.09</v>
      </c>
      <c r="D21" s="4">
        <v>290</v>
      </c>
      <c r="E21" s="4">
        <v>16566.759999999998</v>
      </c>
      <c r="F21" s="4">
        <v>36306.65</v>
      </c>
      <c r="G21" s="4">
        <v>393.5</v>
      </c>
      <c r="H21" s="4">
        <v>9751.4499999999989</v>
      </c>
      <c r="I21" s="4">
        <v>4744.1400000000003</v>
      </c>
      <c r="J21" s="12">
        <f t="shared" si="2"/>
        <v>1707704.92</v>
      </c>
      <c r="K21" s="11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</row>
    <row r="22" spans="1:39" x14ac:dyDescent="0.25">
      <c r="A22" s="19" t="s">
        <v>31</v>
      </c>
      <c r="B22" s="18">
        <v>4970152.74</v>
      </c>
      <c r="C22" s="4">
        <v>31434.13</v>
      </c>
      <c r="D22" s="4">
        <v>861.15</v>
      </c>
      <c r="E22" s="4">
        <v>14442.57</v>
      </c>
      <c r="F22" s="4">
        <v>12159.51</v>
      </c>
      <c r="G22" s="4">
        <v>1006.56</v>
      </c>
      <c r="H22" s="4">
        <v>23350.39</v>
      </c>
      <c r="I22" s="4">
        <v>13332.14</v>
      </c>
      <c r="J22" s="12">
        <f t="shared" si="2"/>
        <v>5066739.1899999995</v>
      </c>
      <c r="K22" s="11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</row>
    <row r="23" spans="1:39" x14ac:dyDescent="0.25">
      <c r="A23" s="19" t="s">
        <v>32</v>
      </c>
      <c r="B23" s="18">
        <v>5485268.1200000001</v>
      </c>
      <c r="C23" s="4">
        <v>43895.29</v>
      </c>
      <c r="D23" s="4">
        <v>1000.35</v>
      </c>
      <c r="E23" s="4">
        <v>3210.02</v>
      </c>
      <c r="F23" s="4">
        <v>2455.14</v>
      </c>
      <c r="G23" s="4">
        <v>1209.94</v>
      </c>
      <c r="H23" s="4">
        <v>10125.61</v>
      </c>
      <c r="I23" s="4">
        <v>11620.8</v>
      </c>
      <c r="J23" s="12">
        <f t="shared" si="2"/>
        <v>5558785.2699999996</v>
      </c>
      <c r="K23" s="11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</row>
    <row r="24" spans="1:39" x14ac:dyDescent="0.25">
      <c r="A24" s="19" t="s">
        <v>33</v>
      </c>
      <c r="B24" s="18">
        <v>3425104.09</v>
      </c>
      <c r="C24" s="4">
        <v>34542.44</v>
      </c>
      <c r="D24" s="4">
        <v>698.58</v>
      </c>
      <c r="E24" s="4">
        <v>271.74</v>
      </c>
      <c r="F24" s="4">
        <v>416.3</v>
      </c>
      <c r="G24" s="4">
        <v>469.84</v>
      </c>
      <c r="H24" s="4">
        <v>2563.23</v>
      </c>
      <c r="I24" s="4">
        <v>4858.17</v>
      </c>
      <c r="J24" s="12">
        <f t="shared" si="2"/>
        <v>3468924.3899999997</v>
      </c>
      <c r="K24" s="11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1:39" x14ac:dyDescent="0.25">
      <c r="A25" s="19" t="s">
        <v>34</v>
      </c>
      <c r="B25" s="18">
        <v>3402639.97</v>
      </c>
      <c r="C25" s="4">
        <v>54393.18</v>
      </c>
      <c r="D25" s="4">
        <v>1405.56</v>
      </c>
      <c r="E25" s="4">
        <v>23.7</v>
      </c>
      <c r="F25" s="4">
        <v>196.38</v>
      </c>
      <c r="G25" s="4">
        <v>212.98</v>
      </c>
      <c r="H25" s="4">
        <v>1010.24</v>
      </c>
      <c r="I25" s="4">
        <v>2884.01</v>
      </c>
      <c r="J25" s="12">
        <f t="shared" si="2"/>
        <v>3462766.0200000005</v>
      </c>
      <c r="K25" s="11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39" x14ac:dyDescent="0.25">
      <c r="A26" s="19" t="s">
        <v>37</v>
      </c>
      <c r="B26" s="18">
        <v>1142522.28</v>
      </c>
      <c r="C26" s="4">
        <v>109269.61</v>
      </c>
      <c r="D26" s="4">
        <v>1198.25</v>
      </c>
      <c r="E26" s="4">
        <v>20.92</v>
      </c>
      <c r="F26" s="4">
        <v>70.89</v>
      </c>
      <c r="G26" s="4">
        <v>23.21</v>
      </c>
      <c r="H26" s="4">
        <v>61.44</v>
      </c>
      <c r="I26" s="4">
        <v>441</v>
      </c>
      <c r="J26" s="12">
        <f t="shared" si="2"/>
        <v>1253607.5999999999</v>
      </c>
      <c r="K26" s="11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39" x14ac:dyDescent="0.25">
      <c r="A27" s="20" t="s">
        <v>85</v>
      </c>
      <c r="B27" s="21">
        <f>SUM(B19:B26)</f>
        <v>27673250.210000001</v>
      </c>
      <c r="C27" s="10">
        <f t="shared" ref="C27" si="3">SUM(C19:C26)</f>
        <v>311042.78000000003</v>
      </c>
      <c r="D27" s="10">
        <f t="shared" ref="D27" si="4">SUM(D19:D26)</f>
        <v>5553.2999999999993</v>
      </c>
      <c r="E27" s="10">
        <f t="shared" ref="E27" si="5">SUM(E19:E26)</f>
        <v>37267.12999999999</v>
      </c>
      <c r="F27" s="10">
        <f t="shared" ref="F27" si="6">SUM(F19:F26)</f>
        <v>105140.02</v>
      </c>
      <c r="G27" s="10">
        <f t="shared" ref="G27:I27" si="7">SUM(G19:G26)</f>
        <v>3689.4700000000003</v>
      </c>
      <c r="H27" s="10">
        <f t="shared" si="7"/>
        <v>49117.91</v>
      </c>
      <c r="I27" s="10">
        <f t="shared" si="7"/>
        <v>59283.029999999992</v>
      </c>
      <c r="J27" s="13">
        <f t="shared" ref="J27" si="8">SUM(J19:J26)</f>
        <v>28244343.850000001</v>
      </c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spans="1:39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39" x14ac:dyDescent="0.25">
      <c r="A29" s="39" t="s">
        <v>744</v>
      </c>
      <c r="B29" s="40"/>
      <c r="C29" s="40"/>
      <c r="D29" s="40"/>
      <c r="E29" s="40"/>
      <c r="F29" s="40"/>
      <c r="G29" s="40"/>
      <c r="H29" s="40"/>
      <c r="I29" s="40"/>
      <c r="J29" s="40"/>
    </row>
    <row r="31" spans="1:39" x14ac:dyDescent="0.25">
      <c r="A31" s="3" t="s">
        <v>28</v>
      </c>
    </row>
    <row r="32" spans="1:39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9">B4+B19</f>
        <v>5940203.9300000006</v>
      </c>
      <c r="C33" s="4">
        <f t="shared" ref="C33:J33" si="10">C4+C19</f>
        <v>16175.029999999999</v>
      </c>
      <c r="D33" s="4">
        <f t="shared" si="10"/>
        <v>27.9</v>
      </c>
      <c r="E33" s="4">
        <f t="shared" si="10"/>
        <v>17.36</v>
      </c>
      <c r="F33" s="4">
        <f t="shared" si="10"/>
        <v>120.96</v>
      </c>
      <c r="G33" s="4">
        <f t="shared" si="10"/>
        <v>396.14</v>
      </c>
      <c r="H33" s="4">
        <f t="shared" si="10"/>
        <v>37.519999999999996</v>
      </c>
      <c r="I33" s="4">
        <f t="shared" si="10"/>
        <v>18224.12</v>
      </c>
      <c r="J33" s="12">
        <f t="shared" si="10"/>
        <v>5975202.9600000009</v>
      </c>
    </row>
    <row r="34" spans="1:10" x14ac:dyDescent="0.25">
      <c r="A34" s="19" t="s">
        <v>36</v>
      </c>
      <c r="B34" s="18">
        <f t="shared" si="9"/>
        <v>1927375.24</v>
      </c>
      <c r="C34" s="4">
        <f t="shared" ref="C34:J41" si="11">C5+C20</f>
        <v>16625.169999999998</v>
      </c>
      <c r="D34" s="4">
        <f t="shared" si="11"/>
        <v>110.69</v>
      </c>
      <c r="E34" s="4">
        <f t="shared" si="11"/>
        <v>2868.44</v>
      </c>
      <c r="F34" s="4">
        <f t="shared" si="11"/>
        <v>56737.71</v>
      </c>
      <c r="G34" s="4">
        <f t="shared" si="11"/>
        <v>343.39</v>
      </c>
      <c r="H34" s="4">
        <f t="shared" si="11"/>
        <v>2738.54</v>
      </c>
      <c r="I34" s="4">
        <f t="shared" si="11"/>
        <v>7236.35</v>
      </c>
      <c r="J34" s="12">
        <f t="shared" si="11"/>
        <v>2014035.5300000003</v>
      </c>
    </row>
    <row r="35" spans="1:10" x14ac:dyDescent="0.25">
      <c r="A35" s="19" t="s">
        <v>30</v>
      </c>
      <c r="B35" s="18">
        <f t="shared" si="9"/>
        <v>1752716.5</v>
      </c>
      <c r="C35" s="4">
        <f t="shared" si="11"/>
        <v>16798.28</v>
      </c>
      <c r="D35" s="4">
        <f t="shared" si="11"/>
        <v>424.97</v>
      </c>
      <c r="E35" s="4">
        <f t="shared" si="11"/>
        <v>17973.96</v>
      </c>
      <c r="F35" s="4">
        <f t="shared" si="11"/>
        <v>44991.67</v>
      </c>
      <c r="G35" s="4">
        <f t="shared" si="11"/>
        <v>681.78</v>
      </c>
      <c r="H35" s="4">
        <f t="shared" si="11"/>
        <v>11550.98</v>
      </c>
      <c r="I35" s="4">
        <f t="shared" si="11"/>
        <v>7487.0400000000009</v>
      </c>
      <c r="J35" s="12">
        <f t="shared" si="11"/>
        <v>1852625.18</v>
      </c>
    </row>
    <row r="36" spans="1:10" x14ac:dyDescent="0.25">
      <c r="A36" s="19" t="s">
        <v>31</v>
      </c>
      <c r="B36" s="18">
        <f t="shared" si="9"/>
        <v>5661750.8000000007</v>
      </c>
      <c r="C36" s="4">
        <f t="shared" si="11"/>
        <v>45094.34</v>
      </c>
      <c r="D36" s="4">
        <f t="shared" si="11"/>
        <v>1620.78</v>
      </c>
      <c r="E36" s="4">
        <f t="shared" si="11"/>
        <v>17271.52</v>
      </c>
      <c r="F36" s="4">
        <f t="shared" si="11"/>
        <v>18099.310000000001</v>
      </c>
      <c r="G36" s="4">
        <f t="shared" si="11"/>
        <v>2029.4299999999998</v>
      </c>
      <c r="H36" s="4">
        <f t="shared" si="11"/>
        <v>29522.55</v>
      </c>
      <c r="I36" s="4">
        <f t="shared" si="11"/>
        <v>18511.09</v>
      </c>
      <c r="J36" s="12">
        <f t="shared" si="11"/>
        <v>5793899.8199999994</v>
      </c>
    </row>
    <row r="37" spans="1:10" x14ac:dyDescent="0.25">
      <c r="A37" s="19" t="s">
        <v>32</v>
      </c>
      <c r="B37" s="18">
        <f t="shared" si="9"/>
        <v>6299588.5</v>
      </c>
      <c r="C37" s="4">
        <f t="shared" si="11"/>
        <v>57808.639999999999</v>
      </c>
      <c r="D37" s="4">
        <f t="shared" si="11"/>
        <v>1544.87</v>
      </c>
      <c r="E37" s="4">
        <f t="shared" si="11"/>
        <v>3448.34</v>
      </c>
      <c r="F37" s="4">
        <f t="shared" si="11"/>
        <v>3015.1</v>
      </c>
      <c r="G37" s="4">
        <f t="shared" si="11"/>
        <v>2002.56</v>
      </c>
      <c r="H37" s="4">
        <f t="shared" si="11"/>
        <v>12968.27</v>
      </c>
      <c r="I37" s="4">
        <f t="shared" si="11"/>
        <v>14382.89</v>
      </c>
      <c r="J37" s="12">
        <f t="shared" si="11"/>
        <v>6394759.1699999999</v>
      </c>
    </row>
    <row r="38" spans="1:10" x14ac:dyDescent="0.25">
      <c r="A38" s="19" t="s">
        <v>33</v>
      </c>
      <c r="B38" s="18">
        <f t="shared" si="9"/>
        <v>3845618.23</v>
      </c>
      <c r="C38" s="4">
        <f t="shared" si="11"/>
        <v>44924.42</v>
      </c>
      <c r="D38" s="4">
        <f t="shared" si="11"/>
        <v>899.23</v>
      </c>
      <c r="E38" s="4">
        <f t="shared" si="11"/>
        <v>281.51</v>
      </c>
      <c r="F38" s="4">
        <f t="shared" si="11"/>
        <v>494.92</v>
      </c>
      <c r="G38" s="4">
        <f t="shared" si="11"/>
        <v>807.8</v>
      </c>
      <c r="H38" s="4">
        <f t="shared" si="11"/>
        <v>3218.99</v>
      </c>
      <c r="I38" s="4">
        <f t="shared" si="11"/>
        <v>5808.91</v>
      </c>
      <c r="J38" s="12">
        <f t="shared" si="11"/>
        <v>3902054.01</v>
      </c>
    </row>
    <row r="39" spans="1:10" x14ac:dyDescent="0.25">
      <c r="A39" s="19" t="s">
        <v>34</v>
      </c>
      <c r="B39" s="18">
        <f t="shared" si="9"/>
        <v>3832259.89</v>
      </c>
      <c r="C39" s="4">
        <f t="shared" si="11"/>
        <v>72560.740000000005</v>
      </c>
      <c r="D39" s="4">
        <f t="shared" si="11"/>
        <v>1608.6599999999999</v>
      </c>
      <c r="E39" s="4">
        <f t="shared" si="11"/>
        <v>25.49</v>
      </c>
      <c r="F39" s="4">
        <f t="shared" si="11"/>
        <v>220.85</v>
      </c>
      <c r="G39" s="4">
        <f t="shared" si="11"/>
        <v>384.11</v>
      </c>
      <c r="H39" s="4">
        <f t="shared" si="11"/>
        <v>1178.6200000000001</v>
      </c>
      <c r="I39" s="4">
        <f t="shared" si="11"/>
        <v>3314.7300000000005</v>
      </c>
      <c r="J39" s="12">
        <f t="shared" si="11"/>
        <v>3911553.0900000003</v>
      </c>
    </row>
    <row r="40" spans="1:10" x14ac:dyDescent="0.25">
      <c r="A40" s="19" t="s">
        <v>37</v>
      </c>
      <c r="B40" s="18">
        <f t="shared" si="9"/>
        <v>1249221.2</v>
      </c>
      <c r="C40" s="4">
        <f t="shared" si="11"/>
        <v>117138.67</v>
      </c>
      <c r="D40" s="4">
        <f t="shared" si="11"/>
        <v>1317.36</v>
      </c>
      <c r="E40" s="4">
        <f t="shared" si="11"/>
        <v>25.92</v>
      </c>
      <c r="F40" s="4">
        <f t="shared" si="11"/>
        <v>86.97</v>
      </c>
      <c r="G40" s="4">
        <f t="shared" si="11"/>
        <v>55.19</v>
      </c>
      <c r="H40" s="4">
        <f t="shared" si="11"/>
        <v>73.259999999999991</v>
      </c>
      <c r="I40" s="4">
        <f t="shared" si="11"/>
        <v>475</v>
      </c>
      <c r="J40" s="12">
        <f t="shared" si="11"/>
        <v>1368393.5699999998</v>
      </c>
    </row>
    <row r="41" spans="1:10" x14ac:dyDescent="0.25">
      <c r="A41" s="20" t="s">
        <v>85</v>
      </c>
      <c r="B41" s="21">
        <f t="shared" si="9"/>
        <v>30508734.289999999</v>
      </c>
      <c r="C41" s="10">
        <f t="shared" si="11"/>
        <v>387125.29000000004</v>
      </c>
      <c r="D41" s="10">
        <f t="shared" si="11"/>
        <v>7554.4599999999991</v>
      </c>
      <c r="E41" s="10">
        <f t="shared" si="11"/>
        <v>41912.539999999994</v>
      </c>
      <c r="F41" s="10">
        <f t="shared" si="11"/>
        <v>123767.49</v>
      </c>
      <c r="G41" s="10">
        <f t="shared" si="11"/>
        <v>6700.4000000000005</v>
      </c>
      <c r="H41" s="10">
        <f t="shared" si="11"/>
        <v>61288.73</v>
      </c>
      <c r="I41" s="10">
        <f t="shared" si="11"/>
        <v>75440.12999999999</v>
      </c>
      <c r="J41" s="13">
        <f t="shared" si="11"/>
        <v>31212523.330000002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744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48</vt:i4>
      </vt:variant>
    </vt:vector>
  </HeadingPairs>
  <TitlesOfParts>
    <vt:vector size="48" baseType="lpstr">
      <vt:lpstr>Sommaire</vt:lpstr>
      <vt:lpstr>Pop0_R</vt:lpstr>
      <vt:lpstr>Pop0_D</vt:lpstr>
      <vt:lpstr>Pop0_Nai</vt:lpstr>
      <vt:lpstr>Pop0_Nat</vt:lpstr>
      <vt:lpstr>Pop0</vt:lpstr>
      <vt:lpstr>Pop1</vt:lpstr>
      <vt:lpstr>Pop2</vt:lpstr>
      <vt:lpstr>Pop2_H</vt:lpstr>
      <vt:lpstr>Pop2_F</vt:lpstr>
      <vt:lpstr>Pop3</vt:lpstr>
      <vt:lpstr>Pop3_H</vt:lpstr>
      <vt:lpstr>Pop3_F</vt:lpstr>
      <vt:lpstr>Pop4</vt:lpstr>
      <vt:lpstr>Pop4_H</vt:lpstr>
      <vt:lpstr>Pop4_F</vt:lpstr>
      <vt:lpstr>Pop5</vt:lpstr>
      <vt:lpstr>Pop5_H</vt:lpstr>
      <vt:lpstr>Pop5_F</vt:lpstr>
      <vt:lpstr>Pop6</vt:lpstr>
      <vt:lpstr>Pop6_H</vt:lpstr>
      <vt:lpstr>Pop6_F</vt:lpstr>
      <vt:lpstr>Img1B</vt:lpstr>
      <vt:lpstr>Img2B</vt:lpstr>
      <vt:lpstr>Img3A</vt:lpstr>
      <vt:lpstr>Img3B</vt:lpstr>
      <vt:lpstr>Img3B_H</vt:lpstr>
      <vt:lpstr>Img3B_F</vt:lpstr>
      <vt:lpstr>Nat1</vt:lpstr>
      <vt:lpstr>Nat1_H</vt:lpstr>
      <vt:lpstr>Nat1_F</vt:lpstr>
      <vt:lpstr>Nat2</vt:lpstr>
      <vt:lpstr>Nat2_H</vt:lpstr>
      <vt:lpstr>Nat2_F</vt:lpstr>
      <vt:lpstr>Nat3A</vt:lpstr>
      <vt:lpstr>Nat3A_H</vt:lpstr>
      <vt:lpstr>Nat3A_F</vt:lpstr>
      <vt:lpstr>Nat3B</vt:lpstr>
      <vt:lpstr>For1</vt:lpstr>
      <vt:lpstr>For1_H</vt:lpstr>
      <vt:lpstr>For1_F</vt:lpstr>
      <vt:lpstr>For2</vt:lpstr>
      <vt:lpstr>For2_H</vt:lpstr>
      <vt:lpstr>For2_F</vt:lpstr>
      <vt:lpstr>Mig1</vt:lpstr>
      <vt:lpstr>Mig1_H</vt:lpstr>
      <vt:lpstr>Mig1_F</vt:lpstr>
      <vt:lpstr>Mig2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AUNAY Typhaine</dc:creator>
  <cp:lastModifiedBy>COURT Loreline</cp:lastModifiedBy>
  <dcterms:created xsi:type="dcterms:W3CDTF">2016-11-08T10:43:01Z</dcterms:created>
  <dcterms:modified xsi:type="dcterms:W3CDTF">2019-12-03T13:34:37Z</dcterms:modified>
</cp:coreProperties>
</file>